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9040" windowHeight="15840" tabRatio="672"/>
  </bookViews>
  <sheets>
    <sheet name="Sažetak 01.01.-30.06.2025" sheetId="13" r:id="rId1"/>
    <sheet name="Račun prihoda i rashoda" sheetId="2" r:id="rId2"/>
    <sheet name="Prema izvorima financiranja" sheetId="12" r:id="rId3"/>
    <sheet name="Funkcijska" sheetId="11" r:id="rId4"/>
    <sheet name="Posebni dio GKI" sheetId="15" r:id="rId5"/>
    <sheet name="List1" sheetId="14" r:id="rId6"/>
  </sheets>
  <definedNames>
    <definedName name="_xlnm.Print_Titles" localSheetId="2">'Prema izvorima financiranja'!$5:$5</definedName>
    <definedName name="_xlnm.Print_Titles" localSheetId="1">'Račun prihoda i rashoda'!$7:$7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2" l="1"/>
  <c r="J11" i="15" l="1"/>
  <c r="J16" i="15"/>
  <c r="J18" i="15"/>
  <c r="J20" i="15"/>
  <c r="J23" i="15"/>
  <c r="J24" i="15"/>
  <c r="J25" i="15"/>
  <c r="J27" i="15"/>
  <c r="J28" i="15"/>
  <c r="J29" i="15"/>
  <c r="J31" i="15"/>
  <c r="J32" i="15"/>
  <c r="J33" i="15"/>
  <c r="J34" i="15"/>
  <c r="J35" i="15"/>
  <c r="J37" i="15"/>
  <c r="J38" i="15"/>
  <c r="J39" i="15"/>
  <c r="J42" i="15"/>
  <c r="J47" i="15"/>
  <c r="J50" i="15"/>
  <c r="J52" i="15"/>
  <c r="J54" i="15"/>
  <c r="J57" i="15"/>
  <c r="J58" i="15"/>
  <c r="J63" i="15"/>
  <c r="J65" i="15"/>
  <c r="J66" i="15"/>
  <c r="J68" i="15"/>
  <c r="J69" i="15"/>
  <c r="J74" i="15"/>
  <c r="J76" i="15"/>
  <c r="J78" i="15"/>
  <c r="J83" i="15"/>
  <c r="J85" i="15"/>
  <c r="J87" i="15"/>
  <c r="J92" i="15"/>
  <c r="J95" i="15"/>
  <c r="J97" i="15"/>
  <c r="J99" i="15"/>
  <c r="J102" i="15"/>
  <c r="J107" i="15"/>
  <c r="J109" i="15"/>
  <c r="I16" i="15"/>
  <c r="I18" i="15"/>
  <c r="I20" i="15"/>
  <c r="I23" i="15"/>
  <c r="I24" i="15"/>
  <c r="I25" i="15"/>
  <c r="I27" i="15"/>
  <c r="I28" i="15"/>
  <c r="I29" i="15"/>
  <c r="I31" i="15"/>
  <c r="I32" i="15"/>
  <c r="I33" i="15"/>
  <c r="I34" i="15"/>
  <c r="I35" i="15"/>
  <c r="I37" i="15"/>
  <c r="I38" i="15"/>
  <c r="I39" i="15"/>
  <c r="I42" i="15"/>
  <c r="I47" i="15"/>
  <c r="I50" i="15"/>
  <c r="I52" i="15"/>
  <c r="I54" i="15"/>
  <c r="I57" i="15"/>
  <c r="I58" i="15"/>
  <c r="I63" i="15"/>
  <c r="I65" i="15"/>
  <c r="I66" i="15"/>
  <c r="I68" i="15"/>
  <c r="I69" i="15"/>
  <c r="I74" i="15"/>
  <c r="I76" i="15"/>
  <c r="I78" i="15"/>
  <c r="I83" i="15"/>
  <c r="I85" i="15"/>
  <c r="I87" i="15"/>
  <c r="I92" i="15"/>
  <c r="I95" i="15"/>
  <c r="I97" i="15"/>
  <c r="I99" i="15"/>
  <c r="I102" i="15"/>
  <c r="I107" i="15"/>
  <c r="I109" i="15"/>
  <c r="G12" i="11"/>
  <c r="G11" i="11" s="1"/>
  <c r="F30" i="12" l="1"/>
  <c r="I46" i="2"/>
  <c r="H46" i="2"/>
  <c r="G46" i="2"/>
  <c r="E46" i="2"/>
  <c r="E45" i="2" s="1"/>
  <c r="E44" i="2" s="1"/>
  <c r="K47" i="2"/>
  <c r="J47" i="2"/>
  <c r="H45" i="2"/>
  <c r="H44" i="2" s="1"/>
  <c r="F46" i="2"/>
  <c r="F45" i="2" s="1"/>
  <c r="G45" i="2"/>
  <c r="G44" i="2" s="1"/>
  <c r="H64" i="15"/>
  <c r="H67" i="15"/>
  <c r="G67" i="15"/>
  <c r="H56" i="15"/>
  <c r="H55" i="15"/>
  <c r="G55" i="15"/>
  <c r="F55" i="15"/>
  <c r="E55" i="15"/>
  <c r="H41" i="15"/>
  <c r="H36" i="15"/>
  <c r="H62" i="15"/>
  <c r="G62" i="15"/>
  <c r="G64" i="15"/>
  <c r="H30" i="15"/>
  <c r="H26" i="15"/>
  <c r="H22" i="15"/>
  <c r="H51" i="15"/>
  <c r="G51" i="15"/>
  <c r="H53" i="15"/>
  <c r="G53" i="15"/>
  <c r="H49" i="15"/>
  <c r="G49" i="15"/>
  <c r="H17" i="15"/>
  <c r="H19" i="15"/>
  <c r="H46" i="15"/>
  <c r="G46" i="15"/>
  <c r="G41" i="15"/>
  <c r="H15" i="15"/>
  <c r="G15" i="15"/>
  <c r="G17" i="15"/>
  <c r="G19" i="15"/>
  <c r="G22" i="15"/>
  <c r="G26" i="15"/>
  <c r="G30" i="15"/>
  <c r="G36" i="15"/>
  <c r="E62" i="15"/>
  <c r="E64" i="15"/>
  <c r="E67" i="15"/>
  <c r="E51" i="15"/>
  <c r="E53" i="15"/>
  <c r="E49" i="15"/>
  <c r="E46" i="15"/>
  <c r="E45" i="15" s="1"/>
  <c r="E41" i="15"/>
  <c r="E40" i="15" s="1"/>
  <c r="E36" i="15"/>
  <c r="E30" i="15"/>
  <c r="E26" i="15"/>
  <c r="E22" i="15"/>
  <c r="E19" i="15"/>
  <c r="E15" i="15"/>
  <c r="H108" i="15"/>
  <c r="G108" i="15"/>
  <c r="F108" i="15"/>
  <c r="E108" i="15"/>
  <c r="H106" i="15"/>
  <c r="G106" i="15"/>
  <c r="G105" i="15" s="1"/>
  <c r="G104" i="15" s="1"/>
  <c r="G103" i="15" s="1"/>
  <c r="F106" i="15"/>
  <c r="F105" i="15" s="1"/>
  <c r="F104" i="15" s="1"/>
  <c r="F103" i="15" s="1"/>
  <c r="E106" i="15"/>
  <c r="E105" i="15" s="1"/>
  <c r="E104" i="15" s="1"/>
  <c r="E103" i="15" s="1"/>
  <c r="H101" i="15"/>
  <c r="G101" i="15"/>
  <c r="G100" i="15" s="1"/>
  <c r="F101" i="15"/>
  <c r="F100" i="15" s="1"/>
  <c r="E101" i="15"/>
  <c r="E100" i="15" s="1"/>
  <c r="H98" i="15"/>
  <c r="G98" i="15"/>
  <c r="F98" i="15"/>
  <c r="E98" i="15"/>
  <c r="H96" i="15"/>
  <c r="G96" i="15"/>
  <c r="F96" i="15"/>
  <c r="E96" i="15"/>
  <c r="H94" i="15"/>
  <c r="G94" i="15"/>
  <c r="G93" i="15" s="1"/>
  <c r="F94" i="15"/>
  <c r="F93" i="15" s="1"/>
  <c r="E94" i="15"/>
  <c r="E93" i="15" s="1"/>
  <c r="H91" i="15"/>
  <c r="G91" i="15"/>
  <c r="G90" i="15" s="1"/>
  <c r="G89" i="15" s="1"/>
  <c r="F91" i="15"/>
  <c r="F90" i="15" s="1"/>
  <c r="F89" i="15" s="1"/>
  <c r="E91" i="15"/>
  <c r="E90" i="15" s="1"/>
  <c r="E89" i="15" s="1"/>
  <c r="H86" i="15"/>
  <c r="G86" i="15"/>
  <c r="F86" i="15"/>
  <c r="E86" i="15"/>
  <c r="H84" i="15"/>
  <c r="G84" i="15"/>
  <c r="F84" i="15"/>
  <c r="E84" i="15"/>
  <c r="H82" i="15"/>
  <c r="G82" i="15"/>
  <c r="G81" i="15" s="1"/>
  <c r="G80" i="15" s="1"/>
  <c r="G79" i="15" s="1"/>
  <c r="F82" i="15"/>
  <c r="F81" i="15" s="1"/>
  <c r="F80" i="15" s="1"/>
  <c r="E82" i="15"/>
  <c r="E81" i="15" s="1"/>
  <c r="E80" i="15" s="1"/>
  <c r="E79" i="15" s="1"/>
  <c r="H77" i="15"/>
  <c r="G77" i="15"/>
  <c r="F77" i="15"/>
  <c r="E77" i="15"/>
  <c r="H75" i="15"/>
  <c r="G75" i="15"/>
  <c r="E75" i="15"/>
  <c r="F75" i="15"/>
  <c r="H73" i="15"/>
  <c r="G73" i="15"/>
  <c r="G72" i="15" s="1"/>
  <c r="G71" i="15" s="1"/>
  <c r="F73" i="15"/>
  <c r="E73" i="15"/>
  <c r="F67" i="15"/>
  <c r="F62" i="15"/>
  <c r="F64" i="15"/>
  <c r="F53" i="15"/>
  <c r="F51" i="15"/>
  <c r="F49" i="15"/>
  <c r="F46" i="15"/>
  <c r="F45" i="15" s="1"/>
  <c r="F41" i="15"/>
  <c r="F40" i="15" s="1"/>
  <c r="F36" i="15"/>
  <c r="F30" i="15"/>
  <c r="F26" i="15"/>
  <c r="F22" i="15"/>
  <c r="F19" i="15"/>
  <c r="F17" i="15"/>
  <c r="F15" i="15"/>
  <c r="G60" i="15"/>
  <c r="G59" i="15" s="1"/>
  <c r="G44" i="15"/>
  <c r="G43" i="15" s="1"/>
  <c r="H72" i="15" l="1"/>
  <c r="J73" i="15"/>
  <c r="I73" i="15"/>
  <c r="J75" i="15"/>
  <c r="I75" i="15"/>
  <c r="J77" i="15"/>
  <c r="I77" i="15"/>
  <c r="H81" i="15"/>
  <c r="J82" i="15"/>
  <c r="I82" i="15"/>
  <c r="J84" i="15"/>
  <c r="I84" i="15"/>
  <c r="J86" i="15"/>
  <c r="I86" i="15"/>
  <c r="H90" i="15"/>
  <c r="J91" i="15"/>
  <c r="I91" i="15"/>
  <c r="H93" i="15"/>
  <c r="J94" i="15"/>
  <c r="I94" i="15"/>
  <c r="J96" i="15"/>
  <c r="I96" i="15"/>
  <c r="J98" i="15"/>
  <c r="I98" i="15"/>
  <c r="H100" i="15"/>
  <c r="J101" i="15"/>
  <c r="I101" i="15"/>
  <c r="J106" i="15"/>
  <c r="I106" i="15"/>
  <c r="J108" i="15"/>
  <c r="I108" i="15"/>
  <c r="J15" i="15"/>
  <c r="I15" i="15"/>
  <c r="J19" i="15"/>
  <c r="I19" i="15"/>
  <c r="J22" i="15"/>
  <c r="I22" i="15"/>
  <c r="J30" i="15"/>
  <c r="I30" i="15"/>
  <c r="J36" i="15"/>
  <c r="I36" i="15"/>
  <c r="J56" i="15"/>
  <c r="I56" i="15"/>
  <c r="J67" i="15"/>
  <c r="I67" i="15"/>
  <c r="H45" i="15"/>
  <c r="J46" i="15"/>
  <c r="I46" i="15"/>
  <c r="J17" i="15"/>
  <c r="I17" i="15"/>
  <c r="H48" i="15"/>
  <c r="J49" i="15"/>
  <c r="I49" i="15"/>
  <c r="J53" i="15"/>
  <c r="I53" i="15"/>
  <c r="J51" i="15"/>
  <c r="I51" i="15"/>
  <c r="J26" i="15"/>
  <c r="I26" i="15"/>
  <c r="J62" i="15"/>
  <c r="I62" i="15"/>
  <c r="H40" i="15"/>
  <c r="J41" i="15"/>
  <c r="I41" i="15"/>
  <c r="J55" i="15"/>
  <c r="I55" i="15"/>
  <c r="J64" i="15"/>
  <c r="I64" i="15"/>
  <c r="F14" i="15"/>
  <c r="F13" i="15" s="1"/>
  <c r="F12" i="15" s="1"/>
  <c r="H105" i="15"/>
  <c r="E14" i="15"/>
  <c r="H61" i="15"/>
  <c r="H44" i="15"/>
  <c r="F21" i="15"/>
  <c r="E48" i="15"/>
  <c r="E44" i="15" s="1"/>
  <c r="E43" i="15" s="1"/>
  <c r="G14" i="15"/>
  <c r="G13" i="15" s="1"/>
  <c r="G12" i="15" s="1"/>
  <c r="H14" i="15"/>
  <c r="K46" i="2"/>
  <c r="I45" i="2"/>
  <c r="J46" i="2"/>
  <c r="K45" i="2"/>
  <c r="H21" i="15"/>
  <c r="E61" i="15"/>
  <c r="E60" i="15" s="1"/>
  <c r="E59" i="15" s="1"/>
  <c r="E21" i="15"/>
  <c r="G88" i="15"/>
  <c r="E88" i="15"/>
  <c r="E72" i="15"/>
  <c r="E71" i="15" s="1"/>
  <c r="E70" i="15" s="1"/>
  <c r="F72" i="15"/>
  <c r="F71" i="15" s="1"/>
  <c r="F70" i="15" s="1"/>
  <c r="F61" i="15"/>
  <c r="F60" i="15" s="1"/>
  <c r="F59" i="15" s="1"/>
  <c r="F48" i="15"/>
  <c r="F44" i="15" s="1"/>
  <c r="F43" i="15" s="1"/>
  <c r="F88" i="15"/>
  <c r="F79" i="15"/>
  <c r="G70" i="15"/>
  <c r="G10" i="15"/>
  <c r="G9" i="15" s="1"/>
  <c r="G8" i="15" s="1"/>
  <c r="G7" i="15" s="1"/>
  <c r="J21" i="15" l="1"/>
  <c r="I21" i="15"/>
  <c r="H60" i="15"/>
  <c r="J61" i="15"/>
  <c r="I61" i="15"/>
  <c r="H104" i="15"/>
  <c r="J105" i="15"/>
  <c r="I105" i="15"/>
  <c r="J40" i="15"/>
  <c r="I40" i="15"/>
  <c r="J45" i="15"/>
  <c r="I45" i="15"/>
  <c r="J93" i="15"/>
  <c r="I93" i="15"/>
  <c r="H80" i="15"/>
  <c r="J81" i="15"/>
  <c r="I81" i="15"/>
  <c r="J14" i="15"/>
  <c r="I14" i="15"/>
  <c r="H43" i="15"/>
  <c r="J44" i="15"/>
  <c r="I44" i="15"/>
  <c r="J48" i="15"/>
  <c r="I48" i="15"/>
  <c r="H89" i="15"/>
  <c r="J100" i="15"/>
  <c r="I100" i="15"/>
  <c r="J90" i="15"/>
  <c r="I90" i="15"/>
  <c r="H71" i="15"/>
  <c r="J72" i="15"/>
  <c r="I72" i="15"/>
  <c r="E13" i="15"/>
  <c r="E12" i="15" s="1"/>
  <c r="H13" i="15"/>
  <c r="J45" i="2"/>
  <c r="I44" i="2"/>
  <c r="E11" i="15"/>
  <c r="I11" i="15" s="1"/>
  <c r="F10" i="15"/>
  <c r="F9" i="15" s="1"/>
  <c r="F8" i="15" s="1"/>
  <c r="F7" i="15" s="1"/>
  <c r="K113" i="2"/>
  <c r="K116" i="2"/>
  <c r="K118" i="2"/>
  <c r="J102" i="2"/>
  <c r="J104" i="2"/>
  <c r="J118" i="2"/>
  <c r="J122" i="2"/>
  <c r="J126" i="2"/>
  <c r="J127" i="2"/>
  <c r="J133" i="2"/>
  <c r="J29" i="12"/>
  <c r="J31" i="12"/>
  <c r="J36" i="12"/>
  <c r="J38" i="12"/>
  <c r="I29" i="12"/>
  <c r="I31" i="12"/>
  <c r="I36" i="12"/>
  <c r="I112" i="2"/>
  <c r="I111" i="2" s="1"/>
  <c r="G112" i="2"/>
  <c r="G111" i="2" s="1"/>
  <c r="F28" i="12"/>
  <c r="K111" i="2" l="1"/>
  <c r="H10" i="15"/>
  <c r="J13" i="15"/>
  <c r="I13" i="15"/>
  <c r="H70" i="15"/>
  <c r="J71" i="15"/>
  <c r="I71" i="15"/>
  <c r="J43" i="15"/>
  <c r="I43" i="15"/>
  <c r="H103" i="15"/>
  <c r="J104" i="15"/>
  <c r="I104" i="15"/>
  <c r="J89" i="15"/>
  <c r="I89" i="15"/>
  <c r="H88" i="15"/>
  <c r="H79" i="15"/>
  <c r="J80" i="15"/>
  <c r="I80" i="15"/>
  <c r="H59" i="15"/>
  <c r="J60" i="15"/>
  <c r="I60" i="15"/>
  <c r="E10" i="15"/>
  <c r="E9" i="15" s="1"/>
  <c r="E8" i="15" s="1"/>
  <c r="E7" i="15" s="1"/>
  <c r="H12" i="15"/>
  <c r="K112" i="2"/>
  <c r="J12" i="12"/>
  <c r="J14" i="12"/>
  <c r="J18" i="12"/>
  <c r="J20" i="12"/>
  <c r="I12" i="12"/>
  <c r="I14" i="12"/>
  <c r="I18" i="12"/>
  <c r="F11" i="12"/>
  <c r="E11" i="12"/>
  <c r="D11" i="12"/>
  <c r="B11" i="12"/>
  <c r="D19" i="12"/>
  <c r="F37" i="12"/>
  <c r="E37" i="12"/>
  <c r="D37" i="12"/>
  <c r="C37" i="12"/>
  <c r="B37" i="12"/>
  <c r="F35" i="12"/>
  <c r="E35" i="12"/>
  <c r="D35" i="12"/>
  <c r="C35" i="12"/>
  <c r="B35" i="12"/>
  <c r="F33" i="12"/>
  <c r="E33" i="12"/>
  <c r="D33" i="12"/>
  <c r="C33" i="12"/>
  <c r="B33" i="12"/>
  <c r="E30" i="12"/>
  <c r="D30" i="12"/>
  <c r="J30" i="12" s="1"/>
  <c r="C30" i="12"/>
  <c r="B30" i="12"/>
  <c r="I30" i="12" s="1"/>
  <c r="E28" i="12"/>
  <c r="D28" i="12"/>
  <c r="J28" i="12" s="1"/>
  <c r="C28" i="12"/>
  <c r="B28" i="12"/>
  <c r="I28" i="12" s="1"/>
  <c r="F19" i="12"/>
  <c r="J19" i="12" s="1"/>
  <c r="E19" i="12"/>
  <c r="C19" i="12"/>
  <c r="B19" i="12"/>
  <c r="F17" i="12"/>
  <c r="E17" i="12"/>
  <c r="D17" i="12"/>
  <c r="C17" i="12"/>
  <c r="B17" i="12"/>
  <c r="F15" i="12"/>
  <c r="E15" i="12"/>
  <c r="D15" i="12"/>
  <c r="C15" i="12"/>
  <c r="B15" i="12"/>
  <c r="F13" i="12"/>
  <c r="I13" i="12" s="1"/>
  <c r="D13" i="12"/>
  <c r="C13" i="12"/>
  <c r="C10" i="12" s="1"/>
  <c r="B13" i="12"/>
  <c r="F9" i="12"/>
  <c r="E9" i="12"/>
  <c r="D9" i="12"/>
  <c r="C9" i="12"/>
  <c r="B9" i="12"/>
  <c r="B8" i="12" s="1"/>
  <c r="E111" i="2"/>
  <c r="I101" i="2"/>
  <c r="H101" i="2"/>
  <c r="G101" i="2"/>
  <c r="E101" i="2"/>
  <c r="I55" i="2"/>
  <c r="G55" i="2"/>
  <c r="E55" i="2"/>
  <c r="I22" i="2"/>
  <c r="I21" i="2" s="1"/>
  <c r="H22" i="2"/>
  <c r="H21" i="2" s="1"/>
  <c r="G22" i="2"/>
  <c r="G21" i="2" s="1"/>
  <c r="E22" i="2"/>
  <c r="E21" i="2" s="1"/>
  <c r="B10" i="12" l="1"/>
  <c r="D10" i="12"/>
  <c r="J79" i="15"/>
  <c r="I79" i="15"/>
  <c r="J103" i="15"/>
  <c r="I103" i="15"/>
  <c r="H9" i="15"/>
  <c r="J10" i="15"/>
  <c r="I10" i="15"/>
  <c r="E10" i="12"/>
  <c r="J12" i="15"/>
  <c r="I12" i="15"/>
  <c r="J59" i="15"/>
  <c r="I59" i="15"/>
  <c r="J88" i="15"/>
  <c r="I88" i="15"/>
  <c r="J70" i="15"/>
  <c r="I70" i="15"/>
  <c r="J35" i="12"/>
  <c r="I35" i="12"/>
  <c r="J17" i="12"/>
  <c r="F10" i="12"/>
  <c r="F27" i="12"/>
  <c r="J37" i="12"/>
  <c r="J101" i="2"/>
  <c r="J13" i="12"/>
  <c r="C27" i="12"/>
  <c r="E27" i="12"/>
  <c r="B27" i="12"/>
  <c r="D27" i="12"/>
  <c r="I11" i="12"/>
  <c r="I17" i="12"/>
  <c r="J11" i="12"/>
  <c r="F8" i="12"/>
  <c r="C8" i="12"/>
  <c r="E8" i="12"/>
  <c r="D8" i="12"/>
  <c r="F9" i="13"/>
  <c r="F12" i="13"/>
  <c r="H8" i="15" l="1"/>
  <c r="J9" i="15"/>
  <c r="I9" i="15"/>
  <c r="I27" i="12"/>
  <c r="J27" i="12"/>
  <c r="K10" i="13"/>
  <c r="K13" i="13"/>
  <c r="K14" i="13"/>
  <c r="J10" i="13"/>
  <c r="J13" i="13"/>
  <c r="J14" i="13"/>
  <c r="K56" i="2"/>
  <c r="K58" i="2"/>
  <c r="K60" i="2"/>
  <c r="K61" i="2"/>
  <c r="K62" i="2"/>
  <c r="K63" i="2"/>
  <c r="K64" i="2"/>
  <c r="K65" i="2"/>
  <c r="K68" i="2"/>
  <c r="K69" i="2"/>
  <c r="K70" i="2"/>
  <c r="K73" i="2"/>
  <c r="K74" i="2"/>
  <c r="K75" i="2"/>
  <c r="K76" i="2"/>
  <c r="K77" i="2"/>
  <c r="K79" i="2"/>
  <c r="K80" i="2"/>
  <c r="K81" i="2"/>
  <c r="K82" i="2"/>
  <c r="K83" i="2"/>
  <c r="K84" i="2"/>
  <c r="K85" i="2"/>
  <c r="K86" i="2"/>
  <c r="K88" i="2"/>
  <c r="K89" i="2"/>
  <c r="K90" i="2"/>
  <c r="K91" i="2"/>
  <c r="K92" i="2"/>
  <c r="K93" i="2"/>
  <c r="K94" i="2"/>
  <c r="K95" i="2"/>
  <c r="K96" i="2"/>
  <c r="K97" i="2"/>
  <c r="K98" i="2"/>
  <c r="K99" i="2"/>
  <c r="K102" i="2"/>
  <c r="K103" i="2"/>
  <c r="K104" i="2"/>
  <c r="K105" i="2"/>
  <c r="K106" i="2"/>
  <c r="K107" i="2"/>
  <c r="K108" i="2"/>
  <c r="K109" i="2"/>
  <c r="K122" i="2"/>
  <c r="K123" i="2"/>
  <c r="K124" i="2"/>
  <c r="K125" i="2"/>
  <c r="K126" i="2"/>
  <c r="K127" i="2"/>
  <c r="K128" i="2"/>
  <c r="K129" i="2"/>
  <c r="K130" i="2"/>
  <c r="J56" i="2"/>
  <c r="J58" i="2"/>
  <c r="J60" i="2"/>
  <c r="J68" i="2"/>
  <c r="J69" i="2"/>
  <c r="J70" i="2"/>
  <c r="J73" i="2"/>
  <c r="J75" i="2"/>
  <c r="J77" i="2"/>
  <c r="J79" i="2"/>
  <c r="J80" i="2"/>
  <c r="J81" i="2"/>
  <c r="J82" i="2"/>
  <c r="J83" i="2"/>
  <c r="J84" i="2"/>
  <c r="J85" i="2"/>
  <c r="J88" i="2"/>
  <c r="J89" i="2"/>
  <c r="J90" i="2"/>
  <c r="K12" i="2"/>
  <c r="K13" i="2"/>
  <c r="K17" i="2"/>
  <c r="K18" i="2"/>
  <c r="K19" i="2"/>
  <c r="K20" i="2"/>
  <c r="K23" i="2"/>
  <c r="K24" i="2"/>
  <c r="K25" i="2"/>
  <c r="K28" i="2"/>
  <c r="K29" i="2"/>
  <c r="K31" i="2"/>
  <c r="K32" i="2"/>
  <c r="K33" i="2"/>
  <c r="K34" i="2"/>
  <c r="K35" i="2"/>
  <c r="J12" i="2"/>
  <c r="J13" i="2"/>
  <c r="J17" i="2"/>
  <c r="J23" i="2"/>
  <c r="J28" i="2"/>
  <c r="J29" i="2"/>
  <c r="J33" i="2"/>
  <c r="I67" i="2"/>
  <c r="H7" i="15" l="1"/>
  <c r="J8" i="15"/>
  <c r="I8" i="15"/>
  <c r="J55" i="2"/>
  <c r="K55" i="2"/>
  <c r="J7" i="15" l="1"/>
  <c r="I7" i="15"/>
  <c r="F11" i="2"/>
  <c r="F10" i="2" s="1"/>
  <c r="F16" i="2"/>
  <c r="F15" i="2" s="1"/>
  <c r="F22" i="2"/>
  <c r="F27" i="2"/>
  <c r="F26" i="2" s="1"/>
  <c r="F55" i="2"/>
  <c r="F57" i="2"/>
  <c r="F44" i="2" s="1"/>
  <c r="F59" i="2"/>
  <c r="F67" i="2"/>
  <c r="F72" i="2"/>
  <c r="F78" i="2"/>
  <c r="F87" i="2"/>
  <c r="F101" i="2"/>
  <c r="F100" i="2" s="1"/>
  <c r="F115" i="2"/>
  <c r="F117" i="2"/>
  <c r="F121" i="2"/>
  <c r="F132" i="2"/>
  <c r="F131" i="2" s="1"/>
  <c r="F134" i="2" s="1"/>
  <c r="I22" i="13"/>
  <c r="H22" i="13"/>
  <c r="G22" i="13"/>
  <c r="F22" i="13"/>
  <c r="I12" i="13"/>
  <c r="H12" i="13"/>
  <c r="G12" i="13"/>
  <c r="I9" i="13"/>
  <c r="J9" i="13" s="1"/>
  <c r="H9" i="13"/>
  <c r="G9" i="13"/>
  <c r="K9" i="13" s="1"/>
  <c r="J12" i="13" l="1"/>
  <c r="K12" i="13"/>
  <c r="F21" i="2"/>
  <c r="F9" i="2" s="1"/>
  <c r="F36" i="2" s="1"/>
  <c r="F114" i="2"/>
  <c r="F110" i="2" s="1"/>
  <c r="F66" i="2"/>
  <c r="F54" i="2"/>
  <c r="F14" i="2"/>
  <c r="I15" i="13"/>
  <c r="I23" i="13" s="1"/>
  <c r="F15" i="13"/>
  <c r="G15" i="13"/>
  <c r="H15" i="13"/>
  <c r="H23" i="13" s="1"/>
  <c r="H117" i="2"/>
  <c r="I117" i="2"/>
  <c r="I132" i="2"/>
  <c r="F23" i="13" l="1"/>
  <c r="I131" i="2"/>
  <c r="G23" i="13"/>
  <c r="J15" i="13"/>
  <c r="F53" i="2"/>
  <c r="F135" i="2" s="1"/>
  <c r="H12" i="11" l="1"/>
  <c r="H11" i="11" s="1"/>
  <c r="I121" i="2"/>
  <c r="I115" i="2"/>
  <c r="I100" i="2"/>
  <c r="I87" i="2"/>
  <c r="I78" i="2"/>
  <c r="I72" i="2"/>
  <c r="I59" i="2"/>
  <c r="I57" i="2"/>
  <c r="I27" i="2"/>
  <c r="I26" i="2" s="1"/>
  <c r="I30" i="2" s="1"/>
  <c r="I16" i="2"/>
  <c r="I11" i="2"/>
  <c r="I10" i="2" s="1"/>
  <c r="E11" i="2"/>
  <c r="E18" i="2"/>
  <c r="J18" i="2" s="1"/>
  <c r="E16" i="2"/>
  <c r="E15" i="2" s="1"/>
  <c r="E19" i="2"/>
  <c r="J19" i="2" s="1"/>
  <c r="E20" i="2"/>
  <c r="J20" i="2" s="1"/>
  <c r="E25" i="2"/>
  <c r="J25" i="2" s="1"/>
  <c r="E24" i="2"/>
  <c r="J24" i="2" s="1"/>
  <c r="E27" i="2"/>
  <c r="E31" i="2"/>
  <c r="J31" i="2" s="1"/>
  <c r="E32" i="2"/>
  <c r="J32" i="2" s="1"/>
  <c r="E34" i="2"/>
  <c r="J34" i="2" s="1"/>
  <c r="E35" i="2"/>
  <c r="J35" i="2" s="1"/>
  <c r="E57" i="2"/>
  <c r="E59" i="2"/>
  <c r="E61" i="2"/>
  <c r="J61" i="2" s="1"/>
  <c r="E62" i="2"/>
  <c r="J62" i="2" s="1"/>
  <c r="E63" i="2"/>
  <c r="J63" i="2" s="1"/>
  <c r="E64" i="2"/>
  <c r="J64" i="2" s="1"/>
  <c r="E65" i="2"/>
  <c r="J65" i="2" s="1"/>
  <c r="E67" i="2"/>
  <c r="J67" i="2" s="1"/>
  <c r="E72" i="2"/>
  <c r="E78" i="2"/>
  <c r="E87" i="2"/>
  <c r="J87" i="2" s="1"/>
  <c r="E91" i="2"/>
  <c r="J91" i="2" s="1"/>
  <c r="E92" i="2"/>
  <c r="J92" i="2" s="1"/>
  <c r="E93" i="2"/>
  <c r="J93" i="2" s="1"/>
  <c r="E94" i="2"/>
  <c r="J94" i="2" s="1"/>
  <c r="E95" i="2"/>
  <c r="J95" i="2" s="1"/>
  <c r="E96" i="2"/>
  <c r="J96" i="2" s="1"/>
  <c r="E97" i="2"/>
  <c r="J97" i="2" s="1"/>
  <c r="E98" i="2"/>
  <c r="J98" i="2" s="1"/>
  <c r="E99" i="2"/>
  <c r="J99" i="2" s="1"/>
  <c r="E103" i="2"/>
  <c r="J103" i="2" s="1"/>
  <c r="E105" i="2"/>
  <c r="J105" i="2" s="1"/>
  <c r="E106" i="2"/>
  <c r="J106" i="2" s="1"/>
  <c r="E107" i="2"/>
  <c r="J107" i="2" s="1"/>
  <c r="E108" i="2"/>
  <c r="J108" i="2" s="1"/>
  <c r="E109" i="2"/>
  <c r="J109" i="2" s="1"/>
  <c r="E115" i="2"/>
  <c r="E117" i="2"/>
  <c r="J117" i="2" s="1"/>
  <c r="E121" i="2"/>
  <c r="E123" i="2"/>
  <c r="J123" i="2" s="1"/>
  <c r="E124" i="2"/>
  <c r="J124" i="2" s="1"/>
  <c r="E125" i="2"/>
  <c r="J125" i="2" s="1"/>
  <c r="E128" i="2"/>
  <c r="J128" i="2" s="1"/>
  <c r="E129" i="2"/>
  <c r="J129" i="2" s="1"/>
  <c r="E130" i="2"/>
  <c r="J130" i="2" s="1"/>
  <c r="E132" i="2"/>
  <c r="J132" i="2" s="1"/>
  <c r="E134" i="2"/>
  <c r="J134" i="2" s="1"/>
  <c r="J121" i="2" l="1"/>
  <c r="J44" i="2"/>
  <c r="J57" i="2"/>
  <c r="J59" i="2"/>
  <c r="I15" i="2"/>
  <c r="I9" i="2" s="1"/>
  <c r="I36" i="2" s="1"/>
  <c r="J16" i="2"/>
  <c r="J78" i="2"/>
  <c r="J72" i="2"/>
  <c r="I54" i="2"/>
  <c r="J22" i="2"/>
  <c r="E131" i="2"/>
  <c r="J131" i="2" s="1"/>
  <c r="E100" i="2"/>
  <c r="J100" i="2" s="1"/>
  <c r="E26" i="2"/>
  <c r="J27" i="2"/>
  <c r="E10" i="2"/>
  <c r="E9" i="2" s="1"/>
  <c r="E36" i="2" s="1"/>
  <c r="J11" i="2"/>
  <c r="I66" i="2"/>
  <c r="I14" i="2"/>
  <c r="I114" i="2"/>
  <c r="E66" i="2"/>
  <c r="E114" i="2"/>
  <c r="E54" i="2"/>
  <c r="I110" i="2" l="1"/>
  <c r="J114" i="2"/>
  <c r="E53" i="2"/>
  <c r="I53" i="2"/>
  <c r="I135" i="2" s="1"/>
  <c r="J54" i="2"/>
  <c r="J15" i="2"/>
  <c r="J66" i="2"/>
  <c r="J21" i="2"/>
  <c r="J10" i="2"/>
  <c r="E110" i="2"/>
  <c r="E30" i="2"/>
  <c r="J30" i="2" s="1"/>
  <c r="J26" i="2"/>
  <c r="E14" i="2"/>
  <c r="J14" i="2" s="1"/>
  <c r="J110" i="2" l="1"/>
  <c r="E135" i="2"/>
  <c r="J135" i="2" s="1"/>
  <c r="J53" i="2"/>
  <c r="J36" i="2"/>
  <c r="J9" i="2"/>
  <c r="E13" i="11"/>
  <c r="E12" i="11" s="1"/>
  <c r="G87" i="2"/>
  <c r="K87" i="2" s="1"/>
  <c r="B13" i="11"/>
  <c r="B12" i="11" s="1"/>
  <c r="D13" i="11"/>
  <c r="D12" i="11" s="1"/>
  <c r="C12" i="11" l="1"/>
  <c r="I13" i="11"/>
  <c r="D11" i="11"/>
  <c r="E11" i="11"/>
  <c r="B11" i="11"/>
  <c r="I12" i="11" l="1"/>
  <c r="C11" i="11"/>
  <c r="I11" i="11" s="1"/>
  <c r="F12" i="11" l="1"/>
  <c r="F11" i="11" s="1"/>
  <c r="J13" i="11"/>
  <c r="J11" i="11" l="1"/>
  <c r="J12" i="11"/>
  <c r="H132" i="2" l="1"/>
  <c r="H131" i="2" s="1"/>
  <c r="G132" i="2"/>
  <c r="H121" i="2"/>
  <c r="G121" i="2"/>
  <c r="K121" i="2" s="1"/>
  <c r="K117" i="2"/>
  <c r="H115" i="2"/>
  <c r="G115" i="2"/>
  <c r="K115" i="2" s="1"/>
  <c r="H134" i="2"/>
  <c r="H100" i="2"/>
  <c r="H87" i="2"/>
  <c r="H78" i="2"/>
  <c r="G78" i="2"/>
  <c r="K78" i="2" s="1"/>
  <c r="H72" i="2"/>
  <c r="G72" i="2"/>
  <c r="K72" i="2" s="1"/>
  <c r="H67" i="2"/>
  <c r="G67" i="2"/>
  <c r="K67" i="2" s="1"/>
  <c r="H59" i="2"/>
  <c r="G59" i="2"/>
  <c r="K59" i="2" s="1"/>
  <c r="H57" i="2"/>
  <c r="G57" i="2"/>
  <c r="H55" i="2"/>
  <c r="H27" i="2"/>
  <c r="H26" i="2" s="1"/>
  <c r="H30" i="2" s="1"/>
  <c r="G27" i="2"/>
  <c r="K22" i="2"/>
  <c r="H16" i="2"/>
  <c r="G16" i="2"/>
  <c r="K16" i="2" s="1"/>
  <c r="H11" i="2"/>
  <c r="H10" i="2" s="1"/>
  <c r="G11" i="2"/>
  <c r="G10" i="2" s="1"/>
  <c r="K57" i="2" l="1"/>
  <c r="K44" i="2"/>
  <c r="H14" i="2"/>
  <c r="G131" i="2"/>
  <c r="G134" i="2"/>
  <c r="K134" i="2" s="1"/>
  <c r="G100" i="2"/>
  <c r="K100" i="2" s="1"/>
  <c r="K101" i="2"/>
  <c r="G26" i="2"/>
  <c r="K27" i="2"/>
  <c r="K10" i="2"/>
  <c r="K11" i="2"/>
  <c r="K21" i="2"/>
  <c r="G114" i="2"/>
  <c r="H114" i="2"/>
  <c r="H110" i="2" s="1"/>
  <c r="G66" i="2"/>
  <c r="K66" i="2" s="1"/>
  <c r="H66" i="2"/>
  <c r="H15" i="2"/>
  <c r="H9" i="2" s="1"/>
  <c r="H36" i="2" s="1"/>
  <c r="G54" i="2"/>
  <c r="G15" i="2"/>
  <c r="K15" i="2" s="1"/>
  <c r="H54" i="2"/>
  <c r="H53" i="2" s="1"/>
  <c r="G110" i="2" l="1"/>
  <c r="K110" i="2" s="1"/>
  <c r="K114" i="2"/>
  <c r="K54" i="2"/>
  <c r="G53" i="2"/>
  <c r="K53" i="2" s="1"/>
  <c r="G9" i="2"/>
  <c r="G36" i="2" s="1"/>
  <c r="G30" i="2"/>
  <c r="K30" i="2" s="1"/>
  <c r="K26" i="2"/>
  <c r="G14" i="2"/>
  <c r="K14" i="2" s="1"/>
  <c r="K9" i="2"/>
  <c r="K36" i="2" l="1"/>
  <c r="G135" i="2"/>
  <c r="K135" i="2" s="1"/>
  <c r="H135" i="2"/>
</calcChain>
</file>

<file path=xl/sharedStrings.xml><?xml version="1.0" encoding="utf-8"?>
<sst xmlns="http://schemas.openxmlformats.org/spreadsheetml/2006/main" count="433" uniqueCount="212">
  <si>
    <t>PRIHODI UKUPNO</t>
  </si>
  <si>
    <t>PRIHODI POSLOVANJA</t>
  </si>
  <si>
    <t>RASHODI UKUPNO</t>
  </si>
  <si>
    <t>RAZLIKA - VIŠAK / MANJAK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</si>
  <si>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</si>
  <si>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</si>
  <si>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</si>
  <si>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</si>
  <si>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</si>
  <si>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</si>
  <si>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</si>
  <si>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</si>
  <si>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</si>
  <si>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</si>
  <si>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</si>
  <si>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</si>
  <si>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</si>
  <si>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</si>
  <si>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</si>
  <si>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</si>
  <si>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</si>
  <si>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</si>
  <si>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</si>
  <si>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</si>
  <si>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</si>
  <si>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</si>
  <si>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</si>
  <si>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</si>
  <si>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</si>
  <si>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</si>
  <si>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</si>
  <si>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</si>
  <si>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</si>
  <si>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</si>
  <si>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</si>
  <si>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3.3.</t>
  </si>
  <si>
    <t>Prihodi od imovine</t>
  </si>
  <si>
    <t>Prihodi od financijske imovine</t>
  </si>
  <si>
    <t>Kamate na oročena sredstva i depozite po viđenju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</si>
  <si>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</si>
  <si>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</si>
  <si>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</si>
  <si>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5.K.</t>
  </si>
  <si>
    <t>6.3.</t>
  </si>
  <si>
    <t>1.1.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</si>
  <si>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</si>
  <si>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</si>
  <si>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</si>
  <si>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</si>
  <si>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</si>
  <si>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</si>
  <si>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</si>
  <si>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</si>
  <si>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</si>
  <si>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</si>
  <si>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</si>
  <si>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Financijski rashodi</t>
  </si>
  <si>
    <t>Ostali financijski rashodi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</si>
  <si>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</si>
  <si>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</si>
  <si>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</si>
  <si>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</si>
  <si>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</si>
  <si>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</si>
  <si>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</si>
  <si>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</si>
  <si>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</si>
  <si>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</si>
  <si>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</si>
  <si>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</si>
  <si>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4.L.</t>
  </si>
  <si>
    <t>Energija</t>
  </si>
  <si>
    <t>Materijal za tekuće i inv.održavanje</t>
  </si>
  <si>
    <t>Usluge tekućeg i inv.održavanja</t>
  </si>
  <si>
    <t>Komunalne usluge</t>
  </si>
  <si>
    <t>Zdravstvene i veterinarske usluge</t>
  </si>
  <si>
    <t>Usluge promidžbe i informiranja</t>
  </si>
  <si>
    <t>Računalne usluge</t>
  </si>
  <si>
    <t>Ostale usluge</t>
  </si>
  <si>
    <t>Bankarske usluge i usluge platnog prometa</t>
  </si>
  <si>
    <t>Građevinski objekti</t>
  </si>
  <si>
    <t>Poslovni objekt</t>
  </si>
  <si>
    <t>Rashodi za dodatna ulaganja na nefinancijskoj imovini</t>
  </si>
  <si>
    <t>Dodatna ulaganja na građevinskim objektima</t>
  </si>
  <si>
    <t>Reprezentacija</t>
  </si>
  <si>
    <t>SVEUKUPNO</t>
  </si>
  <si>
    <t>Aktivnost A100001</t>
  </si>
  <si>
    <t>OPĆI PRIHODI I PRIMICI</t>
  </si>
  <si>
    <t>Usluge telefona, pošte i prijevoza</t>
  </si>
  <si>
    <t>Poslovni objekti</t>
  </si>
  <si>
    <t>VLASTITI PRIHODI - PRENESENI VIŠAK PRIHODA - OŠ</t>
  </si>
  <si>
    <t>PRIHODI ZA POSEBNE NAMJENE - VIŠAK PRIHODA-OŠ</t>
  </si>
  <si>
    <t>Sportska i glazbena oprema</t>
  </si>
  <si>
    <t>Knjige</t>
  </si>
  <si>
    <t>Izvršenje 2021. (KN)</t>
  </si>
  <si>
    <t>Plan 2022. (KN)</t>
  </si>
  <si>
    <t>Plan 2022. (EUR)</t>
  </si>
  <si>
    <t>DONACIJE - PRENESENI VIŠAK PRIHODA - OŠ</t>
  </si>
  <si>
    <t>Plan za 2023. (EUR)</t>
  </si>
  <si>
    <t>POMOĆI</t>
  </si>
  <si>
    <t>VLASTITI PRIHODI</t>
  </si>
  <si>
    <t>PRIHODI ZA POSEBNE NAMJENE</t>
  </si>
  <si>
    <t>DONACIJE</t>
  </si>
  <si>
    <t>3.7.</t>
  </si>
  <si>
    <t>4.E.</t>
  </si>
  <si>
    <t>PRIHODI ZA POSEBNE NAMJENE - MANJAK PRIHODA-OŠ</t>
  </si>
  <si>
    <t>4.F.</t>
  </si>
  <si>
    <t>5.D.</t>
  </si>
  <si>
    <t>POMOĆI-VIŠAK PRIHODA-OŠ</t>
  </si>
  <si>
    <t>6.7.</t>
  </si>
  <si>
    <t xml:space="preserve">VLASTITI PRIHODI </t>
  </si>
  <si>
    <t>PRIHODI POSLOVANJA PREMA EKONOMSKOJ KLASIFIKACIJI</t>
  </si>
  <si>
    <t>INDEKS</t>
  </si>
  <si>
    <t>INDEKS**</t>
  </si>
  <si>
    <t>6=5/2*100</t>
  </si>
  <si>
    <t>7=5/3*100</t>
  </si>
  <si>
    <t>Plan 2023.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</si>
  <si>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</si>
  <si>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</si>
  <si>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</si>
  <si>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</si>
  <si>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</si>
  <si>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</si>
  <si>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EUR</t>
  </si>
  <si>
    <t>Tekući plan za 2024.</t>
  </si>
  <si>
    <t>Indeks</t>
  </si>
  <si>
    <t>6(5/2*100)</t>
  </si>
  <si>
    <t>7(5/3*100)</t>
  </si>
  <si>
    <t xml:space="preserve">Izvorni plan za 2024. </t>
  </si>
  <si>
    <t>9(8/5*100)</t>
  </si>
  <si>
    <t>10(8/6*100)</t>
  </si>
  <si>
    <t>7(6/3*100)</t>
  </si>
  <si>
    <t>8(6/4*100)</t>
  </si>
  <si>
    <t>IZVRŠENJE FINANCIJSKOG PLANA 
ZA 1.1.-30.6.2024.</t>
  </si>
  <si>
    <t>Rashodi za nabavu nepr. Dug. Imov.</t>
  </si>
  <si>
    <t>Nematerijalna imovina</t>
  </si>
  <si>
    <t>Brojčana oznaka i naziv</t>
  </si>
  <si>
    <t>Izvršenje 2023.</t>
  </si>
  <si>
    <t>Tekući Plan 2024.</t>
  </si>
  <si>
    <t>Projekcija 
za 2027.</t>
  </si>
  <si>
    <t>UKUPNI PRIHODI</t>
  </si>
  <si>
    <t>1 Opći prihodi i primici</t>
  </si>
  <si>
    <t xml:space="preserve">  11 Opći prihodi i primici</t>
  </si>
  <si>
    <t>3 Vlastiti prihodi</t>
  </si>
  <si>
    <t xml:space="preserve">  31 Vlastiti prihodi</t>
  </si>
  <si>
    <t>4 Prihodi za posebne namjene</t>
  </si>
  <si>
    <t xml:space="preserve">  43 Ostali prihodi za posebne namjene</t>
  </si>
  <si>
    <t>5 Pomoći</t>
  </si>
  <si>
    <t xml:space="preserve">  52 Ostale pomoći</t>
  </si>
  <si>
    <t>6 Donacije</t>
  </si>
  <si>
    <t>61 Donacija</t>
  </si>
  <si>
    <t>RASHODI POSLOVANJA PREMA IZVORIMA FINANCIRANJA</t>
  </si>
  <si>
    <t xml:space="preserve">  31-Vlastiti prihodi</t>
  </si>
  <si>
    <t>4-Prihodi za posebne namjene</t>
  </si>
  <si>
    <t>43 Ostali prihodi za posebne namjene</t>
  </si>
  <si>
    <t xml:space="preserve">  61 Donacije</t>
  </si>
  <si>
    <t>Tekući plan 2024.</t>
  </si>
  <si>
    <t>Izvršenje 2024.</t>
  </si>
  <si>
    <t>1 Opći prihodi</t>
  </si>
  <si>
    <t>Ostala nematerijalna imovina</t>
  </si>
  <si>
    <t>Gradska knjižnica Imotski</t>
  </si>
  <si>
    <t>RAZDJEL 001</t>
  </si>
  <si>
    <t>GRADSKA KNJIŽNICA IMOTSKI</t>
  </si>
  <si>
    <t>GLAVA-40939</t>
  </si>
  <si>
    <t>PROGRAM 001</t>
  </si>
  <si>
    <t>REDOVNA DJELATNOST</t>
  </si>
  <si>
    <t>UKUPNO</t>
  </si>
  <si>
    <t>REDOVAN RAD KNJIŽNICE</t>
  </si>
  <si>
    <t>Izvor financiranja 11</t>
  </si>
  <si>
    <t>Izvor financiranja 31</t>
  </si>
  <si>
    <t>Izvor financiranja 52</t>
  </si>
  <si>
    <t>Kapitalni projekt K100001</t>
  </si>
  <si>
    <t>INVESTICIJE</t>
  </si>
  <si>
    <t>Rashodi za nab. proizv. Dug. Imov.</t>
  </si>
  <si>
    <t>Dodatna ulaganja</t>
  </si>
  <si>
    <t>Izvor financiranja 61</t>
  </si>
  <si>
    <t>Plaća</t>
  </si>
  <si>
    <t>Stručno usavrš. Zaposlenih</t>
  </si>
  <si>
    <t>Sitan inventar</t>
  </si>
  <si>
    <t>Tekuće invest. Održavanje</t>
  </si>
  <si>
    <t>Rashodi protokola</t>
  </si>
  <si>
    <t>Usl. Platnog prometa</t>
  </si>
  <si>
    <t>Doprinosi za zdravstveno osiguranje</t>
  </si>
  <si>
    <t>Nakn. za prijevoz, rad na ter. i odv. život</t>
  </si>
  <si>
    <t>Usl. Telefona, inerneta, pošte i prijevoza</t>
  </si>
  <si>
    <t>Ostali rashodi poslovanja</t>
  </si>
  <si>
    <t>OPĆI-Grad Imotski</t>
  </si>
  <si>
    <t>POMOĆI MINISTARSTVA I ŽUPANIJE</t>
  </si>
  <si>
    <t>Usluge telef., inter., pošte i prijevoza</t>
  </si>
  <si>
    <t>Rash. Za nab. neproizv. Dug. Imov.</t>
  </si>
  <si>
    <t>Dodatna ulaganja na građev. Obj.</t>
  </si>
  <si>
    <t>Izvor financiranja 39</t>
  </si>
  <si>
    <t xml:space="preserve">PRENESENI VIŠAK </t>
  </si>
  <si>
    <t>MANJAK</t>
  </si>
  <si>
    <t>Izvršenje 2024</t>
  </si>
  <si>
    <t>IZVRŠENJE KORIŠTENJA PRENESENOG REZULTATA-VIŠKA PRIHODA</t>
  </si>
  <si>
    <t>Vlastiti izvori</t>
  </si>
  <si>
    <t>Višak/manjak prihoda</t>
  </si>
  <si>
    <t>Višak prihoda koji se rasporedio</t>
  </si>
  <si>
    <t>39-Preneseni višak prihoda</t>
  </si>
  <si>
    <t>08 Rekreacija, kultura i religija</t>
  </si>
  <si>
    <t>082 Službe kulture</t>
  </si>
  <si>
    <t>Gradska knjižnica "Don Mihovil Pavlinović" Imotski za razdoblje 01.01.-30.06.2025.</t>
  </si>
  <si>
    <t>Izvršenje 01.01.-30.06.2024.</t>
  </si>
  <si>
    <t>Izvorni plan za 2025.</t>
  </si>
  <si>
    <t>Tekući plan za 2025.</t>
  </si>
  <si>
    <t>Izvršenje 01.01.-30.06.2025.</t>
  </si>
  <si>
    <t xml:space="preserve">IZVRŠENJE FINANCIJSKOG PLANA Gradske knjižnice "Don Mihovil Pavlinović" Imotski
ZA01.01.-30.06. 2025. godinu </t>
  </si>
  <si>
    <t>IZVJEŠTAJ O PRIHODIMA I RASHODIMA PREMA IZVORIMA FINANCIRANJA-IZVRŠENJE 01.01.-30.06.2025.</t>
  </si>
  <si>
    <t xml:space="preserve">IZVRŠENJE FINANCIJSKOG PLANA Gradska knjižnica "Don Mihovil Pavlinović" Imotski
ZA 01.01.-30.06.2025.2024. GODINU </t>
  </si>
  <si>
    <t>FINANCIJSKI PLAN 
Gradska knjižnica "Don Mihovil Pavlinović" Imotski                                                                                                                                                                                                                             IZVRŠENJE ZA 01.01.-30.06.2025. GODINU</t>
  </si>
  <si>
    <t xml:space="preserve">Izvorni plan za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</si>
</sst>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0" fontId="15" fillId="5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0" fillId="0" borderId="0" xfId="0" applyNumberFormat="1"/>
    <xf numFmtId="4" fontId="16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164" fontId="24" fillId="3" borderId="4" xfId="0" applyNumberFormat="1" applyFont="1" applyFill="1" applyBorder="1" applyAlignment="1">
      <alignment horizontal="right" wrapText="1"/>
    </xf>
    <xf numFmtId="0" fontId="23" fillId="2" borderId="3" xfId="0" applyFont="1" applyFill="1" applyBorder="1" applyAlignment="1">
      <alignment horizontal="left" vertical="center" wrapText="1"/>
    </xf>
    <xf numFmtId="164" fontId="23" fillId="2" borderId="4" xfId="0" applyNumberFormat="1" applyFont="1" applyFill="1" applyBorder="1" applyAlignment="1">
      <alignment horizontal="right" wrapText="1"/>
    </xf>
    <xf numFmtId="0" fontId="25" fillId="2" borderId="3" xfId="0" applyFont="1" applyFill="1" applyBorder="1" applyAlignment="1">
      <alignment horizontal="left" vertical="center" wrapText="1"/>
    </xf>
    <xf numFmtId="164" fontId="25" fillId="2" borderId="4" xfId="0" applyNumberFormat="1" applyFont="1" applyFill="1" applyBorder="1" applyAlignment="1">
      <alignment horizontal="right" wrapText="1"/>
    </xf>
    <xf numFmtId="164" fontId="20" fillId="2" borderId="4" xfId="0" applyNumberFormat="1" applyFont="1" applyFill="1" applyBorder="1" applyAlignment="1">
      <alignment horizontal="right" wrapText="1"/>
    </xf>
    <xf numFmtId="164" fontId="20" fillId="2" borderId="3" xfId="0" applyNumberFormat="1" applyFont="1" applyFill="1" applyBorder="1" applyAlignment="1">
      <alignment horizontal="right" wrapText="1"/>
    </xf>
    <xf numFmtId="164" fontId="20" fillId="2" borderId="3" xfId="0" applyNumberFormat="1" applyFont="1" applyFill="1" applyBorder="1" applyAlignment="1">
      <alignment wrapText="1"/>
    </xf>
    <xf numFmtId="0" fontId="23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164" fontId="24" fillId="5" borderId="4" xfId="0" applyNumberFormat="1" applyFont="1" applyFill="1" applyBorder="1" applyAlignment="1">
      <alignment horizontal="right" wrapText="1"/>
    </xf>
    <xf numFmtId="0" fontId="23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/>
    </xf>
    <xf numFmtId="164" fontId="23" fillId="2" borderId="4" xfId="0" quotePrefix="1" applyNumberFormat="1" applyFont="1" applyFill="1" applyBorder="1" applyAlignment="1">
      <alignment horizontal="right" wrapText="1"/>
    </xf>
    <xf numFmtId="0" fontId="25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vertical="center" wrapText="1"/>
    </xf>
    <xf numFmtId="0" fontId="25" fillId="5" borderId="3" xfId="0" quotePrefix="1" applyFont="1" applyFill="1" applyBorder="1" applyAlignment="1">
      <alignment horizontal="left" vertical="center"/>
    </xf>
    <xf numFmtId="0" fontId="24" fillId="5" borderId="3" xfId="0" quotePrefix="1" applyFont="1" applyFill="1" applyBorder="1" applyAlignment="1">
      <alignment horizontal="left" vertical="center"/>
    </xf>
    <xf numFmtId="164" fontId="24" fillId="5" borderId="4" xfId="0" quotePrefix="1" applyNumberFormat="1" applyFont="1" applyFill="1" applyBorder="1" applyAlignment="1">
      <alignment horizontal="right" wrapText="1"/>
    </xf>
    <xf numFmtId="4" fontId="24" fillId="5" borderId="4" xfId="0" applyNumberFormat="1" applyFont="1" applyFill="1" applyBorder="1" applyAlignment="1">
      <alignment horizontal="right" vertical="center" wrapText="1"/>
    </xf>
    <xf numFmtId="0" fontId="23" fillId="7" borderId="3" xfId="0" applyFont="1" applyFill="1" applyBorder="1"/>
    <xf numFmtId="0" fontId="24" fillId="7" borderId="3" xfId="0" applyFont="1" applyFill="1" applyBorder="1" applyAlignment="1">
      <alignment vertical="center" wrapText="1"/>
    </xf>
    <xf numFmtId="4" fontId="23" fillId="7" borderId="3" xfId="0" applyNumberFormat="1" applyFont="1" applyFill="1" applyBorder="1" applyAlignment="1">
      <alignment horizontal="right" wrapText="1"/>
    </xf>
    <xf numFmtId="0" fontId="27" fillId="0" borderId="0" xfId="0" applyFont="1"/>
    <xf numFmtId="0" fontId="22" fillId="0" borderId="0" xfId="0" applyFont="1" applyAlignment="1">
      <alignment horizontal="center" vertical="center" wrapText="1"/>
    </xf>
    <xf numFmtId="4" fontId="22" fillId="2" borderId="4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left" vertical="center" wrapText="1"/>
    </xf>
    <xf numFmtId="4" fontId="24" fillId="2" borderId="4" xfId="0" applyNumberFormat="1" applyFont="1" applyFill="1" applyBorder="1" applyAlignment="1">
      <alignment horizontal="right" wrapText="1"/>
    </xf>
    <xf numFmtId="4" fontId="23" fillId="2" borderId="4" xfId="0" applyNumberFormat="1" applyFont="1" applyFill="1" applyBorder="1" applyAlignment="1">
      <alignment horizontal="right" wrapText="1"/>
    </xf>
    <xf numFmtId="4" fontId="20" fillId="2" borderId="4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4" fontId="24" fillId="2" borderId="4" xfId="0" quotePrefix="1" applyNumberFormat="1" applyFont="1" applyFill="1" applyBorder="1" applyAlignment="1">
      <alignment horizontal="right" wrapText="1"/>
    </xf>
    <xf numFmtId="4" fontId="23" fillId="2" borderId="4" xfId="0" quotePrefix="1" applyNumberFormat="1" applyFont="1" applyFill="1" applyBorder="1" applyAlignment="1">
      <alignment horizontal="right" wrapText="1"/>
    </xf>
    <xf numFmtId="4" fontId="25" fillId="2" borderId="4" xfId="0" quotePrefix="1" applyNumberFormat="1" applyFont="1" applyFill="1" applyBorder="1" applyAlignment="1">
      <alignment horizontal="right" wrapText="1"/>
    </xf>
    <xf numFmtId="0" fontId="25" fillId="2" borderId="3" xfId="0" quotePrefix="1" applyFont="1" applyFill="1" applyBorder="1" applyAlignment="1">
      <alignment horizontal="left"/>
    </xf>
    <xf numFmtId="0" fontId="25" fillId="2" borderId="3" xfId="0" quotePrefix="1" applyFont="1" applyFill="1" applyBorder="1" applyAlignment="1">
      <alignment horizontal="left" wrapText="1"/>
    </xf>
    <xf numFmtId="0" fontId="25" fillId="2" borderId="3" xfId="0" quotePrefix="1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right" wrapText="1"/>
    </xf>
    <xf numFmtId="4" fontId="27" fillId="0" borderId="3" xfId="0" applyNumberFormat="1" applyFont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 wrapText="1"/>
    </xf>
    <xf numFmtId="0" fontId="24" fillId="2" borderId="3" xfId="0" quotePrefix="1" applyFont="1" applyFill="1" applyBorder="1" applyAlignment="1">
      <alignment horizontal="left"/>
    </xf>
    <xf numFmtId="0" fontId="23" fillId="2" borderId="3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4" fontId="28" fillId="0" borderId="3" xfId="0" applyNumberFormat="1" applyFont="1" applyBorder="1" applyAlignment="1">
      <alignment horizontal="right" wrapText="1"/>
    </xf>
    <xf numFmtId="0" fontId="24" fillId="5" borderId="3" xfId="0" applyFont="1" applyFill="1" applyBorder="1" applyAlignment="1">
      <alignment vertical="center" wrapText="1"/>
    </xf>
    <xf numFmtId="4" fontId="24" fillId="5" borderId="4" xfId="0" applyNumberFormat="1" applyFont="1" applyFill="1" applyBorder="1" applyAlignment="1">
      <alignment horizontal="right" wrapText="1"/>
    </xf>
    <xf numFmtId="0" fontId="8" fillId="8" borderId="3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0" fontId="8" fillId="7" borderId="3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2" fillId="0" borderId="0" xfId="0" quotePrefix="1" applyNumberFormat="1" applyFont="1" applyAlignment="1">
      <alignment horizontal="center" vertical="center" wrapText="1"/>
    </xf>
    <xf numFmtId="0" fontId="31" fillId="0" borderId="0" xfId="0" applyFont="1"/>
    <xf numFmtId="0" fontId="0" fillId="0" borderId="3" xfId="0" applyBorder="1"/>
    <xf numFmtId="0" fontId="32" fillId="0" borderId="3" xfId="0" applyFont="1" applyBorder="1"/>
    <xf numFmtId="0" fontId="33" fillId="0" borderId="3" xfId="0" applyFont="1" applyBorder="1"/>
    <xf numFmtId="0" fontId="32" fillId="3" borderId="3" xfId="0" applyFont="1" applyFill="1" applyBorder="1"/>
    <xf numFmtId="0" fontId="33" fillId="3" borderId="3" xfId="0" applyFont="1" applyFill="1" applyBorder="1"/>
    <xf numFmtId="0" fontId="32" fillId="9" borderId="3" xfId="0" applyFont="1" applyFill="1" applyBorder="1"/>
    <xf numFmtId="0" fontId="33" fillId="9" borderId="3" xfId="0" applyFont="1" applyFill="1" applyBorder="1"/>
    <xf numFmtId="2" fontId="33" fillId="2" borderId="3" xfId="0" applyNumberFormat="1" applyFont="1" applyFill="1" applyBorder="1"/>
    <xf numFmtId="4" fontId="33" fillId="0" borderId="3" xfId="0" applyNumberFormat="1" applyFont="1" applyBorder="1"/>
    <xf numFmtId="0" fontId="34" fillId="0" borderId="3" xfId="0" applyFont="1" applyBorder="1"/>
    <xf numFmtId="2" fontId="34" fillId="0" borderId="3" xfId="0" applyNumberFormat="1" applyFont="1" applyBorder="1"/>
    <xf numFmtId="2" fontId="35" fillId="0" borderId="3" xfId="0" applyNumberFormat="1" applyFont="1" applyBorder="1"/>
    <xf numFmtId="0" fontId="36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5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30" fillId="2" borderId="3" xfId="0" quotePrefix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30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0" fontId="30" fillId="2" borderId="3" xfId="0" applyFont="1" applyFill="1" applyBorder="1" applyAlignment="1">
      <alignment horizontal="left" vertical="center"/>
    </xf>
    <xf numFmtId="0" fontId="30" fillId="2" borderId="3" xfId="0" applyNumberFormat="1" applyFont="1" applyFill="1" applyBorder="1" applyAlignment="1" applyProtection="1">
      <alignment vertical="center" wrapText="1"/>
    </xf>
    <xf numFmtId="0" fontId="0" fillId="0" borderId="0" xfId="0"/>
    <xf numFmtId="0" fontId="7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horizontal="left" vertical="center"/>
    </xf>
    <xf numFmtId="4" fontId="25" fillId="2" borderId="4" xfId="0" applyNumberFormat="1" applyFont="1" applyFill="1" applyBorder="1" applyAlignment="1">
      <alignment horizontal="right" wrapText="1"/>
    </xf>
    <xf numFmtId="0" fontId="0" fillId="0" borderId="0" xfId="0" applyFont="1"/>
    <xf numFmtId="0" fontId="0" fillId="0" borderId="0" xfId="0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32" fillId="9" borderId="3" xfId="0" applyFont="1" applyFill="1" applyBorder="1" applyAlignment="1">
      <alignment vertical="center" wrapText="1"/>
    </xf>
    <xf numFmtId="0" fontId="37" fillId="4" borderId="4" xfId="0" applyNumberFormat="1" applyFont="1" applyFill="1" applyBorder="1" applyAlignment="1" applyProtection="1">
      <alignment horizontal="center" vertical="center"/>
    </xf>
    <xf numFmtId="0" fontId="38" fillId="4" borderId="4" xfId="0" applyNumberFormat="1" applyFont="1" applyFill="1" applyBorder="1" applyAlignment="1" applyProtection="1">
      <alignment horizontal="center" vertical="center" wrapText="1"/>
    </xf>
    <xf numFmtId="4" fontId="39" fillId="2" borderId="3" xfId="0" applyNumberFormat="1" applyFont="1" applyFill="1" applyBorder="1" applyAlignment="1">
      <alignment horizontal="right"/>
    </xf>
    <xf numFmtId="0" fontId="0" fillId="0" borderId="0" xfId="0"/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40" fillId="4" borderId="4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0" fillId="0" borderId="0" xfId="0"/>
    <xf numFmtId="0" fontId="15" fillId="9" borderId="4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0" fontId="15" fillId="3" borderId="4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0" fontId="15" fillId="11" borderId="4" xfId="0" applyNumberFormat="1" applyFont="1" applyFill="1" applyBorder="1" applyAlignment="1" applyProtection="1">
      <alignment horizontal="left" vertical="center" wrapText="1"/>
    </xf>
    <xf numFmtId="4" fontId="6" fillId="11" borderId="4" xfId="0" applyNumberFormat="1" applyFont="1" applyFill="1" applyBorder="1" applyAlignment="1">
      <alignment horizontal="right"/>
    </xf>
    <xf numFmtId="0" fontId="15" fillId="12" borderId="4" xfId="0" applyNumberFormat="1" applyFont="1" applyFill="1" applyBorder="1" applyAlignment="1" applyProtection="1">
      <alignment horizontal="left" vertical="center" wrapText="1"/>
    </xf>
    <xf numFmtId="4" fontId="6" fillId="12" borderId="4" xfId="0" applyNumberFormat="1" applyFont="1" applyFill="1" applyBorder="1" applyAlignment="1">
      <alignment horizontal="right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4" fontId="6" fillId="10" borderId="3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3" fillId="6" borderId="4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6" fillId="11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0" fillId="0" borderId="6" xfId="0" applyBorder="1"/>
    <xf numFmtId="0" fontId="42" fillId="0" borderId="0" xfId="0" applyFont="1"/>
    <xf numFmtId="0" fontId="41" fillId="0" borderId="0" xfId="0" applyFont="1"/>
    <xf numFmtId="0" fontId="30" fillId="2" borderId="3" xfId="0" applyNumberFormat="1" applyFont="1" applyFill="1" applyBorder="1" applyAlignment="1" applyProtection="1">
      <alignment horizontal="left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22" fillId="1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quotePrefix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4" fontId="8" fillId="3" borderId="1" xfId="0" quotePrefix="1" applyNumberFormat="1" applyFont="1" applyFill="1" applyBorder="1" applyAlignment="1">
      <alignment horizontal="left" vertical="center" wrapText="1"/>
    </xf>
    <xf numFmtId="4" fontId="8" fillId="0" borderId="1" xfId="0" quotePrefix="1" applyNumberFormat="1" applyFont="1" applyBorder="1" applyAlignment="1">
      <alignment horizontal="left" vertical="center"/>
    </xf>
    <xf numFmtId="4" fontId="8" fillId="0" borderId="1" xfId="0" quotePrefix="1" applyNumberFormat="1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5" fillId="11" borderId="1" xfId="0" applyNumberFormat="1" applyFont="1" applyFill="1" applyBorder="1" applyAlignment="1" applyProtection="1">
      <alignment horizontal="left" vertical="center" wrapText="1"/>
    </xf>
    <xf numFmtId="0" fontId="15" fillId="11" borderId="2" xfId="0" applyNumberFormat="1" applyFont="1" applyFill="1" applyBorder="1" applyAlignment="1" applyProtection="1">
      <alignment horizontal="left" vertical="center" wrapText="1"/>
    </xf>
    <xf numFmtId="0" fontId="15" fillId="11" borderId="4" xfId="0" applyNumberFormat="1" applyFont="1" applyFill="1" applyBorder="1" applyAlignment="1" applyProtection="1">
      <alignment horizontal="left" vertical="center" wrapText="1"/>
    </xf>
    <xf numFmtId="0" fontId="15" fillId="3" borderId="1" xfId="0" applyNumberFormat="1" applyFont="1" applyFill="1" applyBorder="1" applyAlignment="1" applyProtection="1">
      <alignment horizontal="left" vertical="center" wrapText="1"/>
    </xf>
    <xf numFmtId="0" fontId="15" fillId="3" borderId="2" xfId="0" applyNumberFormat="1" applyFont="1" applyFill="1" applyBorder="1" applyAlignment="1" applyProtection="1">
      <alignment horizontal="left" vertical="center" wrapText="1"/>
    </xf>
    <xf numFmtId="0" fontId="15" fillId="3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5" fillId="12" borderId="1" xfId="0" applyNumberFormat="1" applyFont="1" applyFill="1" applyBorder="1" applyAlignment="1" applyProtection="1">
      <alignment horizontal="left" vertical="center" wrapText="1"/>
    </xf>
    <xf numFmtId="0" fontId="15" fillId="12" borderId="2" xfId="0" applyNumberFormat="1" applyFont="1" applyFill="1" applyBorder="1" applyAlignment="1" applyProtection="1">
      <alignment horizontal="left" vertical="center" wrapText="1"/>
    </xf>
    <xf numFmtId="0" fontId="15" fillId="1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15" fillId="9" borderId="1" xfId="0" applyNumberFormat="1" applyFont="1" applyFill="1" applyBorder="1" applyAlignment="1" applyProtection="1">
      <alignment horizontal="left" vertical="center" wrapText="1"/>
    </xf>
    <xf numFmtId="0" fontId="15" fillId="9" borderId="2" xfId="0" applyNumberFormat="1" applyFont="1" applyFill="1" applyBorder="1" applyAlignment="1" applyProtection="1">
      <alignment horizontal="left" vertical="center" wrapText="1"/>
    </xf>
    <xf numFmtId="0" fontId="15" fillId="9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10" borderId="1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G34" sqref="G34"/>
    </sheetView>
  </sheetViews>
  <sheetFormatPr defaultRowHeight="15" x14ac:dyDescent="0.25"/>
  <cols>
    <col min="5" max="9" width="25.28515625" customWidth="1"/>
    <col min="10" max="10" width="7.5703125" customWidth="1"/>
    <col min="11" max="11" width="7.7109375" customWidth="1"/>
  </cols>
  <sheetData>
    <row r="1" spans="1:11" ht="15.75" x14ac:dyDescent="0.25">
      <c r="A1" s="183" t="s">
        <v>133</v>
      </c>
      <c r="B1" s="183"/>
      <c r="C1" s="183"/>
      <c r="D1" s="183"/>
      <c r="E1" s="183"/>
      <c r="F1" s="183"/>
      <c r="G1" s="183"/>
      <c r="H1" s="183"/>
      <c r="I1" s="183"/>
    </row>
    <row r="2" spans="1:11" ht="18" x14ac:dyDescent="0.25">
      <c r="A2" s="4"/>
      <c r="B2" s="4"/>
      <c r="C2" s="4"/>
      <c r="D2" s="4"/>
      <c r="E2" s="192" t="s">
        <v>202</v>
      </c>
      <c r="F2" s="193"/>
      <c r="G2" s="193"/>
      <c r="H2" s="193"/>
      <c r="I2" s="4"/>
    </row>
    <row r="3" spans="1:11" ht="15.75" x14ac:dyDescent="0.25">
      <c r="A3" s="183" t="s">
        <v>20</v>
      </c>
      <c r="B3" s="183"/>
      <c r="C3" s="183"/>
      <c r="D3" s="183"/>
      <c r="E3" s="183"/>
      <c r="F3" s="183"/>
      <c r="G3" s="183"/>
      <c r="H3" s="184"/>
      <c r="I3" s="184"/>
    </row>
    <row r="4" spans="1:11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1" ht="15.75" x14ac:dyDescent="0.25">
      <c r="A5" s="183" t="s">
        <v>24</v>
      </c>
      <c r="B5" s="185"/>
      <c r="C5" s="185"/>
      <c r="D5" s="185"/>
      <c r="E5" s="185"/>
      <c r="F5" s="185"/>
      <c r="G5" s="185"/>
      <c r="H5" s="185"/>
      <c r="I5" s="185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17" t="s">
        <v>123</v>
      </c>
    </row>
    <row r="7" spans="1:11" ht="25.5" x14ac:dyDescent="0.25">
      <c r="A7" s="13"/>
      <c r="B7" s="14"/>
      <c r="C7" s="14"/>
      <c r="D7" s="15"/>
      <c r="E7" s="16"/>
      <c r="F7" s="3" t="s">
        <v>203</v>
      </c>
      <c r="G7" s="3" t="s">
        <v>204</v>
      </c>
      <c r="H7" s="3" t="s">
        <v>205</v>
      </c>
      <c r="I7" s="3" t="s">
        <v>206</v>
      </c>
      <c r="J7" s="103" t="s">
        <v>125</v>
      </c>
      <c r="K7" s="103" t="s">
        <v>125</v>
      </c>
    </row>
    <row r="8" spans="1:11" x14ac:dyDescent="0.25">
      <c r="A8" s="194">
        <v>1</v>
      </c>
      <c r="B8" s="195"/>
      <c r="C8" s="195"/>
      <c r="D8" s="195"/>
      <c r="E8" s="196"/>
      <c r="F8" s="3">
        <v>2</v>
      </c>
      <c r="G8" s="3">
        <v>3</v>
      </c>
      <c r="H8" s="3">
        <v>4</v>
      </c>
      <c r="I8" s="3">
        <v>5</v>
      </c>
      <c r="J8" s="104" t="s">
        <v>126</v>
      </c>
      <c r="K8" s="104" t="s">
        <v>127</v>
      </c>
    </row>
    <row r="9" spans="1:11" x14ac:dyDescent="0.25">
      <c r="A9" s="186" t="s">
        <v>0</v>
      </c>
      <c r="B9" s="187"/>
      <c r="C9" s="187"/>
      <c r="D9" s="187"/>
      <c r="E9" s="188"/>
      <c r="F9" s="23">
        <f>F10+F11</f>
        <v>43714.400000000001</v>
      </c>
      <c r="G9" s="23">
        <f t="shared" ref="G9:I9" si="0">G10+G11</f>
        <v>140000</v>
      </c>
      <c r="H9" s="23">
        <f t="shared" si="0"/>
        <v>140000</v>
      </c>
      <c r="I9" s="23">
        <f t="shared" si="0"/>
        <v>59164.68</v>
      </c>
      <c r="J9" s="112">
        <f>I9/F9*100</f>
        <v>135.34368537598593</v>
      </c>
      <c r="K9" s="112">
        <f>I9/G9*100</f>
        <v>42.260485714285714</v>
      </c>
    </row>
    <row r="10" spans="1:11" x14ac:dyDescent="0.25">
      <c r="A10" s="189" t="s">
        <v>117</v>
      </c>
      <c r="B10" s="190"/>
      <c r="C10" s="190"/>
      <c r="D10" s="190"/>
      <c r="E10" s="191"/>
      <c r="F10" s="22">
        <v>43714.400000000001</v>
      </c>
      <c r="G10" s="22">
        <v>140000</v>
      </c>
      <c r="H10" s="22">
        <v>140000</v>
      </c>
      <c r="I10" s="22">
        <v>59164.68</v>
      </c>
      <c r="J10" s="112">
        <f t="shared" ref="J10:J15" si="1">I10/F10*100</f>
        <v>135.34368537598593</v>
      </c>
      <c r="K10" s="112">
        <f t="shared" ref="K10:K14" si="2">I10/G10*100</f>
        <v>42.260485714285714</v>
      </c>
    </row>
    <row r="11" spans="1:11" x14ac:dyDescent="0.25">
      <c r="A11" s="200" t="s">
        <v>118</v>
      </c>
      <c r="B11" s="191"/>
      <c r="C11" s="191"/>
      <c r="D11" s="191"/>
      <c r="E11" s="191"/>
      <c r="F11" s="22">
        <v>0</v>
      </c>
      <c r="G11" s="22">
        <v>0</v>
      </c>
      <c r="H11" s="22">
        <v>0</v>
      </c>
      <c r="I11" s="22">
        <v>0</v>
      </c>
      <c r="J11" s="112">
        <v>0</v>
      </c>
      <c r="K11" s="112">
        <v>0</v>
      </c>
    </row>
    <row r="12" spans="1:11" x14ac:dyDescent="0.25">
      <c r="A12" s="92" t="s">
        <v>2</v>
      </c>
      <c r="B12" s="91"/>
      <c r="C12" s="91"/>
      <c r="D12" s="91"/>
      <c r="E12" s="91"/>
      <c r="F12" s="23">
        <f>F13+F14</f>
        <v>41124.769999999997</v>
      </c>
      <c r="G12" s="23">
        <f t="shared" ref="G12:I12" si="3">G13+G14</f>
        <v>140000</v>
      </c>
      <c r="H12" s="23">
        <f t="shared" si="3"/>
        <v>140000</v>
      </c>
      <c r="I12" s="23">
        <f t="shared" si="3"/>
        <v>63965.770000000004</v>
      </c>
      <c r="J12" s="112">
        <f t="shared" si="1"/>
        <v>155.54073615487701</v>
      </c>
      <c r="K12" s="112">
        <f t="shared" si="2"/>
        <v>45.689835714285714</v>
      </c>
    </row>
    <row r="13" spans="1:11" x14ac:dyDescent="0.25">
      <c r="A13" s="201" t="s">
        <v>119</v>
      </c>
      <c r="B13" s="190"/>
      <c r="C13" s="190"/>
      <c r="D13" s="190"/>
      <c r="E13" s="190"/>
      <c r="F13" s="22">
        <v>32494.799999999999</v>
      </c>
      <c r="G13" s="22">
        <v>101600</v>
      </c>
      <c r="H13" s="22">
        <v>101600</v>
      </c>
      <c r="I13" s="24">
        <v>41982.65</v>
      </c>
      <c r="J13" s="112">
        <f t="shared" si="1"/>
        <v>129.1980563043933</v>
      </c>
      <c r="K13" s="112">
        <f t="shared" si="2"/>
        <v>41.321505905511813</v>
      </c>
    </row>
    <row r="14" spans="1:11" x14ac:dyDescent="0.25">
      <c r="A14" s="200" t="s">
        <v>120</v>
      </c>
      <c r="B14" s="191"/>
      <c r="C14" s="191"/>
      <c r="D14" s="191"/>
      <c r="E14" s="191"/>
      <c r="F14" s="22">
        <v>8629.9699999999993</v>
      </c>
      <c r="G14" s="22">
        <v>38400</v>
      </c>
      <c r="H14" s="22">
        <v>38400</v>
      </c>
      <c r="I14" s="24">
        <v>21983.119999999999</v>
      </c>
      <c r="J14" s="112">
        <f t="shared" si="1"/>
        <v>254.72997009259592</v>
      </c>
      <c r="K14" s="112">
        <f t="shared" si="2"/>
        <v>57.247708333333335</v>
      </c>
    </row>
    <row r="15" spans="1:11" x14ac:dyDescent="0.25">
      <c r="A15" s="199" t="s">
        <v>3</v>
      </c>
      <c r="B15" s="187"/>
      <c r="C15" s="187"/>
      <c r="D15" s="187"/>
      <c r="E15" s="187"/>
      <c r="F15" s="23">
        <f>F9-F12</f>
        <v>2589.6300000000047</v>
      </c>
      <c r="G15" s="23">
        <f t="shared" ref="G15:I15" si="4">G9-G12</f>
        <v>0</v>
      </c>
      <c r="H15" s="23">
        <f t="shared" si="4"/>
        <v>0</v>
      </c>
      <c r="I15" s="23">
        <f t="shared" si="4"/>
        <v>-4801.0900000000038</v>
      </c>
      <c r="J15" s="112">
        <f t="shared" si="1"/>
        <v>-185.39675552105882</v>
      </c>
      <c r="K15" s="112">
        <v>0</v>
      </c>
    </row>
    <row r="16" spans="1:11" ht="18" x14ac:dyDescent="0.25">
      <c r="A16" s="93"/>
      <c r="B16" s="94"/>
      <c r="C16" s="94"/>
      <c r="D16" s="94"/>
      <c r="E16" s="94"/>
      <c r="F16" s="94"/>
      <c r="G16" s="95"/>
      <c r="H16" s="95"/>
      <c r="I16" s="95"/>
    </row>
    <row r="17" spans="1:11" ht="15.75" x14ac:dyDescent="0.25">
      <c r="A17" s="202" t="s">
        <v>25</v>
      </c>
      <c r="B17" s="203"/>
      <c r="C17" s="203"/>
      <c r="D17" s="203"/>
      <c r="E17" s="203"/>
      <c r="F17" s="203"/>
      <c r="G17" s="203"/>
      <c r="H17" s="203"/>
      <c r="I17" s="203"/>
    </row>
    <row r="18" spans="1:11" ht="18" x14ac:dyDescent="0.25">
      <c r="A18" s="93"/>
      <c r="B18" s="94"/>
      <c r="C18" s="94"/>
      <c r="D18" s="94"/>
      <c r="E18" s="94"/>
      <c r="F18" s="94"/>
      <c r="G18" s="95"/>
      <c r="H18" s="95"/>
      <c r="I18" s="95"/>
    </row>
    <row r="19" spans="1:11" ht="25.5" x14ac:dyDescent="0.25">
      <c r="A19" s="96"/>
      <c r="B19" s="97"/>
      <c r="C19" s="97"/>
      <c r="D19" s="98"/>
      <c r="E19" s="99"/>
      <c r="F19" s="3" t="s">
        <v>203</v>
      </c>
      <c r="G19" s="3" t="s">
        <v>204</v>
      </c>
      <c r="H19" s="3" t="s">
        <v>205</v>
      </c>
      <c r="I19" s="3" t="s">
        <v>206</v>
      </c>
      <c r="J19" s="102"/>
      <c r="K19" s="102"/>
    </row>
    <row r="20" spans="1:11" x14ac:dyDescent="0.25">
      <c r="A20" s="200" t="s">
        <v>121</v>
      </c>
      <c r="B20" s="191"/>
      <c r="C20" s="191"/>
      <c r="D20" s="191"/>
      <c r="E20" s="191"/>
      <c r="F20" s="22">
        <v>0</v>
      </c>
      <c r="G20" s="22">
        <v>0</v>
      </c>
      <c r="H20" s="22">
        <v>0</v>
      </c>
      <c r="I20" s="24">
        <v>0</v>
      </c>
      <c r="J20" s="102"/>
      <c r="K20" s="102"/>
    </row>
    <row r="21" spans="1:11" x14ac:dyDescent="0.25">
      <c r="A21" s="200" t="s">
        <v>122</v>
      </c>
      <c r="B21" s="191"/>
      <c r="C21" s="191"/>
      <c r="D21" s="191"/>
      <c r="E21" s="191"/>
      <c r="F21" s="22">
        <v>0</v>
      </c>
      <c r="G21" s="22">
        <v>0</v>
      </c>
      <c r="H21" s="22">
        <v>0</v>
      </c>
      <c r="I21" s="24">
        <v>0</v>
      </c>
      <c r="J21" s="102"/>
      <c r="K21" s="102"/>
    </row>
    <row r="22" spans="1:11" x14ac:dyDescent="0.25">
      <c r="A22" s="199" t="s">
        <v>4</v>
      </c>
      <c r="B22" s="187"/>
      <c r="C22" s="187"/>
      <c r="D22" s="187"/>
      <c r="E22" s="187"/>
      <c r="F22" s="23">
        <f>F20-F21</f>
        <v>0</v>
      </c>
      <c r="G22" s="23">
        <f t="shared" ref="G22:I22" si="5">G20-G21</f>
        <v>0</v>
      </c>
      <c r="H22" s="23">
        <f t="shared" si="5"/>
        <v>0</v>
      </c>
      <c r="I22" s="23">
        <f t="shared" si="5"/>
        <v>0</v>
      </c>
      <c r="J22" s="102"/>
      <c r="K22" s="102"/>
    </row>
    <row r="23" spans="1:11" x14ac:dyDescent="0.25">
      <c r="A23" s="199" t="s">
        <v>5</v>
      </c>
      <c r="B23" s="187"/>
      <c r="C23" s="187"/>
      <c r="D23" s="187"/>
      <c r="E23" s="187"/>
      <c r="F23" s="23">
        <f>F15+F22</f>
        <v>2589.6300000000047</v>
      </c>
      <c r="G23" s="23">
        <f t="shared" ref="G23:I23" si="6">G15+G22</f>
        <v>0</v>
      </c>
      <c r="H23" s="23">
        <f t="shared" si="6"/>
        <v>0</v>
      </c>
      <c r="I23" s="23">
        <f t="shared" si="6"/>
        <v>-4801.0900000000038</v>
      </c>
      <c r="J23" s="112">
        <v>0</v>
      </c>
      <c r="K23" s="111">
        <v>0</v>
      </c>
    </row>
    <row r="24" spans="1:11" ht="18" x14ac:dyDescent="0.25">
      <c r="A24" s="100"/>
      <c r="B24" s="94"/>
      <c r="C24" s="94"/>
      <c r="D24" s="94"/>
      <c r="E24" s="94"/>
      <c r="F24" s="94"/>
      <c r="G24" s="95"/>
      <c r="H24" s="95"/>
      <c r="I24" s="95"/>
    </row>
    <row r="25" spans="1:11" ht="16.5" customHeight="1" x14ac:dyDescent="0.25">
      <c r="A25" s="197"/>
      <c r="B25" s="198"/>
      <c r="C25" s="198"/>
      <c r="D25" s="198"/>
      <c r="E25" s="198"/>
      <c r="F25" s="198"/>
      <c r="G25" s="198"/>
      <c r="H25" s="198"/>
      <c r="I25" s="198"/>
    </row>
    <row r="26" spans="1:11" x14ac:dyDescent="0.25">
      <c r="A26" s="101"/>
    </row>
    <row r="27" spans="1:11" x14ac:dyDescent="0.25">
      <c r="A27" s="101"/>
      <c r="B27" s="101"/>
      <c r="C27" s="101"/>
      <c r="D27" s="101"/>
      <c r="E27" s="101"/>
      <c r="F27" s="101"/>
      <c r="G27" s="101"/>
    </row>
    <row r="28" spans="1:11" x14ac:dyDescent="0.25">
      <c r="A28" s="101"/>
      <c r="B28" s="101"/>
      <c r="C28" s="101"/>
      <c r="D28" s="101"/>
      <c r="E28" s="101"/>
      <c r="F28" s="101"/>
      <c r="G28" s="101"/>
    </row>
    <row r="29" spans="1:11" x14ac:dyDescent="0.25">
      <c r="A29" s="101"/>
    </row>
  </sheetData>
  <mergeCells count="17">
    <mergeCell ref="A25:I25"/>
    <mergeCell ref="A22:E22"/>
    <mergeCell ref="A23:E23"/>
    <mergeCell ref="A21:E21"/>
    <mergeCell ref="A11:E11"/>
    <mergeCell ref="A13:E13"/>
    <mergeCell ref="A14:E14"/>
    <mergeCell ref="A15:E15"/>
    <mergeCell ref="A17:I17"/>
    <mergeCell ref="A20:E20"/>
    <mergeCell ref="A1:I1"/>
    <mergeCell ref="A3:I3"/>
    <mergeCell ref="A5:I5"/>
    <mergeCell ref="A9:E9"/>
    <mergeCell ref="A10:E10"/>
    <mergeCell ref="E2:H2"/>
    <mergeCell ref="A8:E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9"/>
  <sheetViews>
    <sheetView workbookViewId="0">
      <pane ySplit="7" topLeftCell="A110" activePane="bottomLeft" state="frozen"/>
      <selection pane="bottomLeft" activeCell="I133" sqref="I1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23.5703125" customWidth="1"/>
    <col min="6" max="6" width="18.7109375" hidden="1" customWidth="1"/>
    <col min="7" max="9" width="18.7109375" customWidth="1"/>
    <col min="10" max="10" width="7.140625" customWidth="1"/>
    <col min="11" max="11" width="8" customWidth="1"/>
  </cols>
  <sheetData>
    <row r="1" spans="1:12" ht="42" customHeight="1" x14ac:dyDescent="0.25">
      <c r="A1" s="204" t="s">
        <v>207</v>
      </c>
      <c r="B1" s="204"/>
      <c r="C1" s="204"/>
      <c r="D1" s="204"/>
      <c r="E1" s="204"/>
      <c r="F1" s="204"/>
      <c r="G1" s="204"/>
      <c r="H1" s="204"/>
    </row>
    <row r="2" spans="1:12" ht="15.75" x14ac:dyDescent="0.25">
      <c r="A2" s="204" t="s">
        <v>20</v>
      </c>
      <c r="B2" s="204"/>
      <c r="C2" s="204"/>
      <c r="D2" s="204"/>
      <c r="E2" s="204"/>
      <c r="F2" s="204"/>
      <c r="G2" s="205"/>
      <c r="H2" s="205"/>
    </row>
    <row r="3" spans="1:12" ht="18" customHeight="1" x14ac:dyDescent="0.25">
      <c r="A3" s="204" t="s">
        <v>7</v>
      </c>
      <c r="B3" s="206"/>
      <c r="C3" s="206"/>
      <c r="D3" s="206"/>
      <c r="E3" s="206"/>
      <c r="F3" s="206"/>
      <c r="G3" s="206"/>
      <c r="H3" s="206"/>
    </row>
    <row r="4" spans="1:12" ht="18" x14ac:dyDescent="0.25">
      <c r="A4" s="27"/>
      <c r="B4" s="27"/>
      <c r="C4" s="27"/>
      <c r="D4" s="27"/>
      <c r="E4" s="27"/>
      <c r="F4" s="27"/>
      <c r="G4" s="28"/>
      <c r="H4" s="28"/>
      <c r="I4" s="28"/>
    </row>
    <row r="5" spans="1:12" x14ac:dyDescent="0.25">
      <c r="A5" s="204" t="s">
        <v>111</v>
      </c>
      <c r="B5" s="207"/>
      <c r="C5" s="207"/>
      <c r="D5" s="207"/>
      <c r="E5" s="207"/>
      <c r="F5" s="207"/>
      <c r="G5" s="207"/>
      <c r="H5" s="207"/>
    </row>
    <row r="6" spans="1:12" ht="18" x14ac:dyDescent="0.25">
      <c r="A6" s="27"/>
      <c r="B6" s="27"/>
      <c r="C6" s="27"/>
      <c r="D6" s="27"/>
      <c r="E6" s="27"/>
      <c r="F6" s="27"/>
      <c r="G6" s="114"/>
      <c r="H6" s="28"/>
      <c r="I6" s="28"/>
    </row>
    <row r="7" spans="1:12" ht="25.5" x14ac:dyDescent="0.25">
      <c r="A7" s="29" t="s">
        <v>8</v>
      </c>
      <c r="B7" s="30" t="s">
        <v>9</v>
      </c>
      <c r="C7" s="30" t="s">
        <v>10</v>
      </c>
      <c r="D7" s="30" t="s">
        <v>6</v>
      </c>
      <c r="E7" s="181" t="s">
        <v>203</v>
      </c>
      <c r="F7" s="182" t="s">
        <v>98</v>
      </c>
      <c r="G7" s="181" t="s">
        <v>204</v>
      </c>
      <c r="H7" s="181" t="s">
        <v>205</v>
      </c>
      <c r="I7" s="181" t="s">
        <v>206</v>
      </c>
      <c r="J7" s="103" t="s">
        <v>125</v>
      </c>
      <c r="K7" s="103" t="s">
        <v>125</v>
      </c>
    </row>
    <row r="8" spans="1:12" x14ac:dyDescent="0.25">
      <c r="A8" s="29">
        <v>1</v>
      </c>
      <c r="B8" s="30">
        <v>2</v>
      </c>
      <c r="C8" s="30">
        <v>3</v>
      </c>
      <c r="D8" s="30">
        <v>4</v>
      </c>
      <c r="E8" s="31">
        <v>5</v>
      </c>
      <c r="F8" s="30"/>
      <c r="G8" s="30">
        <v>6</v>
      </c>
      <c r="H8" s="30">
        <v>7</v>
      </c>
      <c r="I8" s="30">
        <v>8</v>
      </c>
      <c r="J8" s="104" t="s">
        <v>129</v>
      </c>
      <c r="K8" s="104" t="s">
        <v>130</v>
      </c>
      <c r="L8" s="174"/>
    </row>
    <row r="9" spans="1:12" ht="20.25" customHeight="1" x14ac:dyDescent="0.25">
      <c r="A9" s="32">
        <v>6</v>
      </c>
      <c r="B9" s="32"/>
      <c r="C9" s="32"/>
      <c r="D9" s="33" t="s">
        <v>1</v>
      </c>
      <c r="E9" s="34">
        <f>E10+E15+E21+E26</f>
        <v>43714.399999999994</v>
      </c>
      <c r="F9" s="34" t="e">
        <f>F10+F15+#REF!+F21+F26</f>
        <v>#REF!</v>
      </c>
      <c r="G9" s="34">
        <f>G10+G15+G21+G26</f>
        <v>140000</v>
      </c>
      <c r="H9" s="34">
        <f>H10+H15+H21+H26</f>
        <v>140000</v>
      </c>
      <c r="I9" s="34">
        <f>I10+I15+I21+I26</f>
        <v>59164.680000000008</v>
      </c>
      <c r="J9" s="109">
        <f>I9/E9*100</f>
        <v>135.34368537598598</v>
      </c>
      <c r="K9" s="109">
        <f>I9/G9*100</f>
        <v>42.260485714285714</v>
      </c>
    </row>
    <row r="10" spans="1:12" s="20" customFormat="1" ht="37.5" customHeight="1" x14ac:dyDescent="0.25">
      <c r="A10" s="35"/>
      <c r="B10" s="35">
        <v>63</v>
      </c>
      <c r="C10" s="35"/>
      <c r="D10" s="35" t="s">
        <v>26</v>
      </c>
      <c r="E10" s="36">
        <f t="shared" ref="E10:H10" si="0">E11</f>
        <v>9460</v>
      </c>
      <c r="F10" s="36">
        <f t="shared" si="0"/>
        <v>1905995</v>
      </c>
      <c r="G10" s="36">
        <f>G11</f>
        <v>34300</v>
      </c>
      <c r="H10" s="36">
        <f t="shared" si="0"/>
        <v>34300</v>
      </c>
      <c r="I10" s="36">
        <f>I11</f>
        <v>16900</v>
      </c>
      <c r="J10" s="109">
        <f t="shared" ref="J10:J36" si="1">I10/E10*100</f>
        <v>178.64693446088796</v>
      </c>
      <c r="K10" s="109">
        <f t="shared" ref="K10:K36" si="2">I10/G10*100</f>
        <v>49.271137026239067</v>
      </c>
    </row>
    <row r="11" spans="1:12" s="20" customFormat="1" ht="37.5" customHeight="1" x14ac:dyDescent="0.25">
      <c r="A11" s="35"/>
      <c r="B11" s="35">
        <v>636</v>
      </c>
      <c r="C11" s="35"/>
      <c r="D11" s="35" t="s">
        <v>39</v>
      </c>
      <c r="E11" s="36">
        <f t="shared" ref="E11:H11" si="3">E12+E13</f>
        <v>9460</v>
      </c>
      <c r="F11" s="36">
        <f t="shared" si="3"/>
        <v>1905995</v>
      </c>
      <c r="G11" s="36">
        <f t="shared" si="3"/>
        <v>34300</v>
      </c>
      <c r="H11" s="36">
        <f t="shared" si="3"/>
        <v>34300</v>
      </c>
      <c r="I11" s="36">
        <f t="shared" ref="I11" si="4">I12+I13</f>
        <v>16900</v>
      </c>
      <c r="J11" s="109">
        <f t="shared" si="1"/>
        <v>178.64693446088796</v>
      </c>
      <c r="K11" s="109">
        <f t="shared" si="2"/>
        <v>49.271137026239067</v>
      </c>
    </row>
    <row r="12" spans="1:12" ht="37.5" customHeight="1" x14ac:dyDescent="0.25">
      <c r="A12" s="35"/>
      <c r="B12" s="37">
        <v>6361</v>
      </c>
      <c r="C12" s="35"/>
      <c r="D12" s="37" t="s">
        <v>40</v>
      </c>
      <c r="E12" s="39">
        <v>0</v>
      </c>
      <c r="F12" s="40">
        <v>1885198</v>
      </c>
      <c r="G12" s="40">
        <v>6500</v>
      </c>
      <c r="H12" s="40">
        <v>6500</v>
      </c>
      <c r="I12" s="40">
        <v>4000</v>
      </c>
      <c r="J12" s="109" t="e">
        <f t="shared" si="1"/>
        <v>#DIV/0!</v>
      </c>
      <c r="K12" s="109">
        <f t="shared" si="2"/>
        <v>61.53846153846154</v>
      </c>
    </row>
    <row r="13" spans="1:12" ht="57.75" customHeight="1" x14ac:dyDescent="0.25">
      <c r="A13" s="35"/>
      <c r="B13" s="37">
        <v>6362</v>
      </c>
      <c r="C13" s="35"/>
      <c r="D13" s="37" t="s">
        <v>41</v>
      </c>
      <c r="E13" s="39">
        <v>9460</v>
      </c>
      <c r="F13" s="41">
        <v>20797</v>
      </c>
      <c r="G13" s="40">
        <v>27800</v>
      </c>
      <c r="H13" s="40">
        <v>27800</v>
      </c>
      <c r="I13" s="40">
        <v>12900</v>
      </c>
      <c r="J13" s="109">
        <f t="shared" si="1"/>
        <v>136.36363636363635</v>
      </c>
      <c r="K13" s="109">
        <f t="shared" si="2"/>
        <v>46.402877697841724</v>
      </c>
    </row>
    <row r="14" spans="1:12" hidden="1" x14ac:dyDescent="0.25">
      <c r="A14" s="42"/>
      <c r="B14" s="43"/>
      <c r="C14" s="44" t="s">
        <v>42</v>
      </c>
      <c r="D14" s="44" t="s">
        <v>99</v>
      </c>
      <c r="E14" s="45">
        <f t="shared" ref="E14:H14" si="5">E10</f>
        <v>9460</v>
      </c>
      <c r="F14" s="45">
        <f t="shared" si="5"/>
        <v>1905995</v>
      </c>
      <c r="G14" s="45">
        <f t="shared" si="5"/>
        <v>34300</v>
      </c>
      <c r="H14" s="45">
        <f t="shared" si="5"/>
        <v>34300</v>
      </c>
      <c r="I14" s="45">
        <f t="shared" ref="I14" si="6">I10</f>
        <v>16900</v>
      </c>
      <c r="J14" s="109">
        <f t="shared" si="1"/>
        <v>178.64693446088796</v>
      </c>
      <c r="K14" s="109">
        <f t="shared" si="2"/>
        <v>49.271137026239067</v>
      </c>
    </row>
    <row r="15" spans="1:12" s="20" customFormat="1" ht="37.5" customHeight="1" x14ac:dyDescent="0.25">
      <c r="A15" s="35"/>
      <c r="B15" s="35">
        <v>64</v>
      </c>
      <c r="C15" s="35"/>
      <c r="D15" s="35" t="s">
        <v>36</v>
      </c>
      <c r="E15" s="36">
        <f t="shared" ref="E15:I16" si="7">E16</f>
        <v>14.57</v>
      </c>
      <c r="F15" s="36">
        <f t="shared" si="7"/>
        <v>0</v>
      </c>
      <c r="G15" s="36">
        <f t="shared" si="7"/>
        <v>0</v>
      </c>
      <c r="H15" s="36">
        <f t="shared" si="7"/>
        <v>0</v>
      </c>
      <c r="I15" s="36">
        <f t="shared" si="7"/>
        <v>4.99</v>
      </c>
      <c r="J15" s="109">
        <f t="shared" si="1"/>
        <v>34.248455730954014</v>
      </c>
      <c r="K15" s="109" t="e">
        <f t="shared" si="2"/>
        <v>#DIV/0!</v>
      </c>
    </row>
    <row r="16" spans="1:12" s="20" customFormat="1" ht="37.5" customHeight="1" x14ac:dyDescent="0.25">
      <c r="A16" s="35"/>
      <c r="B16" s="35">
        <v>641</v>
      </c>
      <c r="C16" s="35"/>
      <c r="D16" s="35" t="s">
        <v>37</v>
      </c>
      <c r="E16" s="36">
        <f t="shared" si="7"/>
        <v>14.57</v>
      </c>
      <c r="F16" s="36">
        <f t="shared" si="7"/>
        <v>0</v>
      </c>
      <c r="G16" s="36">
        <f t="shared" si="7"/>
        <v>0</v>
      </c>
      <c r="H16" s="36">
        <f t="shared" si="7"/>
        <v>0</v>
      </c>
      <c r="I16" s="36">
        <f t="shared" si="7"/>
        <v>4.99</v>
      </c>
      <c r="J16" s="109">
        <f t="shared" si="1"/>
        <v>34.248455730954014</v>
      </c>
      <c r="K16" s="109" t="e">
        <f t="shared" si="2"/>
        <v>#DIV/0!</v>
      </c>
    </row>
    <row r="17" spans="1:11" ht="37.5" customHeight="1" x14ac:dyDescent="0.25">
      <c r="A17" s="35"/>
      <c r="B17" s="37">
        <v>6413</v>
      </c>
      <c r="C17" s="35"/>
      <c r="D17" s="37" t="s">
        <v>38</v>
      </c>
      <c r="E17" s="38">
        <v>14.57</v>
      </c>
      <c r="F17" s="38"/>
      <c r="G17" s="38">
        <v>0</v>
      </c>
      <c r="H17" s="38"/>
      <c r="I17" s="38">
        <v>4.99</v>
      </c>
      <c r="J17" s="109">
        <f t="shared" si="1"/>
        <v>34.248455730954014</v>
      </c>
      <c r="K17" s="109" t="e">
        <f t="shared" si="2"/>
        <v>#DIV/0!</v>
      </c>
    </row>
    <row r="18" spans="1:11" hidden="1" x14ac:dyDescent="0.25">
      <c r="A18" s="42"/>
      <c r="B18" s="43"/>
      <c r="C18" s="44" t="s">
        <v>70</v>
      </c>
      <c r="D18" s="44" t="s">
        <v>101</v>
      </c>
      <c r="E18" s="45" t="e">
        <f>#REF!/7.5345</f>
        <v>#REF!</v>
      </c>
      <c r="F18" s="45">
        <v>0</v>
      </c>
      <c r="G18" s="45">
        <v>0</v>
      </c>
      <c r="H18" s="45">
        <v>0</v>
      </c>
      <c r="I18" s="45">
        <v>0</v>
      </c>
      <c r="J18" s="109" t="e">
        <f t="shared" si="1"/>
        <v>#REF!</v>
      </c>
      <c r="K18" s="109" t="e">
        <f t="shared" si="2"/>
        <v>#DIV/0!</v>
      </c>
    </row>
    <row r="19" spans="1:11" hidden="1" x14ac:dyDescent="0.25">
      <c r="A19" s="42"/>
      <c r="B19" s="43"/>
      <c r="C19" s="44" t="s">
        <v>70</v>
      </c>
      <c r="D19" s="44" t="s">
        <v>101</v>
      </c>
      <c r="E19" s="45" t="e">
        <f>#REF!/7.5345</f>
        <v>#REF!</v>
      </c>
      <c r="F19" s="45">
        <v>149592</v>
      </c>
      <c r="G19" s="45">
        <v>149592</v>
      </c>
      <c r="H19" s="45">
        <v>149592</v>
      </c>
      <c r="I19" s="45">
        <v>149592</v>
      </c>
      <c r="J19" s="109" t="e">
        <f t="shared" si="1"/>
        <v>#REF!</v>
      </c>
      <c r="K19" s="109">
        <f t="shared" si="2"/>
        <v>100</v>
      </c>
    </row>
    <row r="20" spans="1:11" hidden="1" x14ac:dyDescent="0.25">
      <c r="A20" s="42"/>
      <c r="B20" s="43"/>
      <c r="C20" s="44" t="s">
        <v>43</v>
      </c>
      <c r="D20" s="44" t="s">
        <v>102</v>
      </c>
      <c r="E20" s="45" t="e">
        <f>#REF!/7.5345</f>
        <v>#REF!</v>
      </c>
      <c r="F20" s="45">
        <v>5973</v>
      </c>
      <c r="G20" s="45">
        <v>5973</v>
      </c>
      <c r="H20" s="45">
        <v>5973</v>
      </c>
      <c r="I20" s="45">
        <v>5973</v>
      </c>
      <c r="J20" s="109" t="e">
        <f t="shared" si="1"/>
        <v>#REF!</v>
      </c>
      <c r="K20" s="109">
        <f t="shared" si="2"/>
        <v>100</v>
      </c>
    </row>
    <row r="21" spans="1:11" s="20" customFormat="1" ht="37.5" customHeight="1" x14ac:dyDescent="0.25">
      <c r="A21" s="46"/>
      <c r="B21" s="46">
        <v>66</v>
      </c>
      <c r="C21" s="47"/>
      <c r="D21" s="35" t="s">
        <v>32</v>
      </c>
      <c r="E21" s="48">
        <f>E22</f>
        <v>805.2</v>
      </c>
      <c r="F21" s="48" t="e">
        <f>F22+#REF!</f>
        <v>#REF!</v>
      </c>
      <c r="G21" s="48">
        <f t="shared" ref="G21:I22" si="8">G22</f>
        <v>8000</v>
      </c>
      <c r="H21" s="48">
        <f t="shared" si="8"/>
        <v>8000</v>
      </c>
      <c r="I21" s="48">
        <f t="shared" si="8"/>
        <v>805</v>
      </c>
      <c r="J21" s="109">
        <f t="shared" si="1"/>
        <v>99.975161450571278</v>
      </c>
      <c r="K21" s="109">
        <f t="shared" si="2"/>
        <v>10.0625</v>
      </c>
    </row>
    <row r="22" spans="1:11" s="20" customFormat="1" ht="37.5" customHeight="1" x14ac:dyDescent="0.25">
      <c r="A22" s="46"/>
      <c r="B22" s="46">
        <v>661</v>
      </c>
      <c r="C22" s="47"/>
      <c r="D22" s="35" t="s">
        <v>33</v>
      </c>
      <c r="E22" s="48">
        <f>E23</f>
        <v>805.2</v>
      </c>
      <c r="F22" s="48" t="e">
        <f>#REF!+F23</f>
        <v>#REF!</v>
      </c>
      <c r="G22" s="48">
        <f t="shared" si="8"/>
        <v>8000</v>
      </c>
      <c r="H22" s="48">
        <f t="shared" si="8"/>
        <v>8000</v>
      </c>
      <c r="I22" s="48">
        <f t="shared" si="8"/>
        <v>805</v>
      </c>
      <c r="J22" s="109">
        <f t="shared" si="1"/>
        <v>99.975161450571278</v>
      </c>
      <c r="K22" s="109">
        <f t="shared" si="2"/>
        <v>10.0625</v>
      </c>
    </row>
    <row r="23" spans="1:11" ht="37.5" customHeight="1" x14ac:dyDescent="0.25">
      <c r="A23" s="49"/>
      <c r="B23" s="49">
        <v>6615</v>
      </c>
      <c r="C23" s="47"/>
      <c r="D23" s="49" t="s">
        <v>34</v>
      </c>
      <c r="E23" s="39">
        <v>805.2</v>
      </c>
      <c r="F23" s="40">
        <v>1130</v>
      </c>
      <c r="G23" s="40">
        <v>8000</v>
      </c>
      <c r="H23" s="40">
        <v>8000</v>
      </c>
      <c r="I23" s="40">
        <v>805</v>
      </c>
      <c r="J23" s="109">
        <f t="shared" si="1"/>
        <v>99.975161450571278</v>
      </c>
      <c r="K23" s="109">
        <f t="shared" si="2"/>
        <v>10.0625</v>
      </c>
    </row>
    <row r="24" spans="1:11" hidden="1" x14ac:dyDescent="0.25">
      <c r="A24" s="54"/>
      <c r="B24" s="54"/>
      <c r="C24" s="55" t="s">
        <v>35</v>
      </c>
      <c r="D24" s="55" t="s">
        <v>100</v>
      </c>
      <c r="E24" s="56" t="e">
        <f>#REF!/7.5345</f>
        <v>#REF!</v>
      </c>
      <c r="F24" s="56">
        <v>1130</v>
      </c>
      <c r="G24" s="56">
        <v>1130</v>
      </c>
      <c r="H24" s="56">
        <v>1130</v>
      </c>
      <c r="I24" s="56">
        <v>1130</v>
      </c>
      <c r="J24" s="109" t="e">
        <f t="shared" si="1"/>
        <v>#REF!</v>
      </c>
      <c r="K24" s="109">
        <f t="shared" si="2"/>
        <v>100</v>
      </c>
    </row>
    <row r="25" spans="1:11" hidden="1" x14ac:dyDescent="0.25">
      <c r="A25" s="54"/>
      <c r="B25" s="54"/>
      <c r="C25" s="55" t="s">
        <v>43</v>
      </c>
      <c r="D25" s="55" t="s">
        <v>102</v>
      </c>
      <c r="E25" s="56" t="e">
        <f>#REF!/7.5345</f>
        <v>#REF!</v>
      </c>
      <c r="F25" s="56">
        <v>3504</v>
      </c>
      <c r="G25" s="56">
        <v>3504</v>
      </c>
      <c r="H25" s="56">
        <v>3504</v>
      </c>
      <c r="I25" s="56">
        <v>3504</v>
      </c>
      <c r="J25" s="109" t="e">
        <f t="shared" si="1"/>
        <v>#REF!</v>
      </c>
      <c r="K25" s="109">
        <f t="shared" si="2"/>
        <v>100</v>
      </c>
    </row>
    <row r="26" spans="1:11" s="20" customFormat="1" ht="38.25" x14ac:dyDescent="0.25">
      <c r="A26" s="35"/>
      <c r="B26" s="35">
        <v>67</v>
      </c>
      <c r="C26" s="35"/>
      <c r="D26" s="35" t="s">
        <v>27</v>
      </c>
      <c r="E26" s="36">
        <f t="shared" ref="E26:I26" si="9">E27</f>
        <v>33434.629999999997</v>
      </c>
      <c r="F26" s="36">
        <f t="shared" si="9"/>
        <v>393205.65</v>
      </c>
      <c r="G26" s="36">
        <f t="shared" si="9"/>
        <v>97700</v>
      </c>
      <c r="H26" s="36">
        <f t="shared" si="9"/>
        <v>97700</v>
      </c>
      <c r="I26" s="36">
        <f t="shared" si="9"/>
        <v>41454.69</v>
      </c>
      <c r="J26" s="109">
        <f t="shared" si="1"/>
        <v>123.9872850394935</v>
      </c>
      <c r="K26" s="109">
        <f t="shared" si="2"/>
        <v>42.430593654042994</v>
      </c>
    </row>
    <row r="27" spans="1:11" s="20" customFormat="1" ht="38.25" x14ac:dyDescent="0.25">
      <c r="A27" s="35"/>
      <c r="B27" s="35">
        <v>671</v>
      </c>
      <c r="C27" s="35"/>
      <c r="D27" s="35" t="s">
        <v>29</v>
      </c>
      <c r="E27" s="36">
        <f t="shared" ref="E27:H27" si="10">E28+E29</f>
        <v>33434.629999999997</v>
      </c>
      <c r="F27" s="36">
        <f t="shared" si="10"/>
        <v>393205.65</v>
      </c>
      <c r="G27" s="36">
        <f t="shared" si="10"/>
        <v>97700</v>
      </c>
      <c r="H27" s="36">
        <f t="shared" si="10"/>
        <v>97700</v>
      </c>
      <c r="I27" s="36">
        <f t="shared" ref="I27" si="11">I28+I29</f>
        <v>41454.69</v>
      </c>
      <c r="J27" s="109">
        <f t="shared" si="1"/>
        <v>123.9872850394935</v>
      </c>
      <c r="K27" s="109">
        <f t="shared" si="2"/>
        <v>42.430593654042994</v>
      </c>
    </row>
    <row r="28" spans="1:11" ht="25.5" x14ac:dyDescent="0.25">
      <c r="A28" s="35"/>
      <c r="B28" s="37">
        <v>6711</v>
      </c>
      <c r="C28" s="37"/>
      <c r="D28" s="37" t="s">
        <v>30</v>
      </c>
      <c r="E28" s="39">
        <v>30947.73</v>
      </c>
      <c r="F28" s="40">
        <v>171558.77</v>
      </c>
      <c r="G28" s="40">
        <v>93700</v>
      </c>
      <c r="H28" s="40">
        <v>93700</v>
      </c>
      <c r="I28" s="40">
        <v>39474.69</v>
      </c>
      <c r="J28" s="109">
        <f t="shared" si="1"/>
        <v>127.5527801231302</v>
      </c>
      <c r="K28" s="109">
        <f t="shared" si="2"/>
        <v>42.128804695837786</v>
      </c>
    </row>
    <row r="29" spans="1:11" ht="38.25" x14ac:dyDescent="0.25">
      <c r="A29" s="35"/>
      <c r="B29" s="37">
        <v>6712</v>
      </c>
      <c r="C29" s="37"/>
      <c r="D29" s="37" t="s">
        <v>31</v>
      </c>
      <c r="E29" s="39">
        <v>2486.9</v>
      </c>
      <c r="F29" s="40">
        <v>221646.88</v>
      </c>
      <c r="G29" s="40">
        <v>4000</v>
      </c>
      <c r="H29" s="40">
        <v>4000</v>
      </c>
      <c r="I29" s="40">
        <v>1980</v>
      </c>
      <c r="J29" s="109">
        <f t="shared" si="1"/>
        <v>79.617194097068634</v>
      </c>
      <c r="K29" s="109">
        <f t="shared" si="2"/>
        <v>49.5</v>
      </c>
    </row>
    <row r="30" spans="1:11" hidden="1" x14ac:dyDescent="0.25">
      <c r="A30" s="54"/>
      <c r="B30" s="54"/>
      <c r="C30" s="55" t="s">
        <v>44</v>
      </c>
      <c r="D30" s="55" t="s">
        <v>87</v>
      </c>
      <c r="E30" s="56">
        <f t="shared" ref="E30:H30" si="12">E26</f>
        <v>33434.629999999997</v>
      </c>
      <c r="F30" s="56">
        <v>393205.65</v>
      </c>
      <c r="G30" s="56">
        <f t="shared" si="12"/>
        <v>97700</v>
      </c>
      <c r="H30" s="56">
        <f t="shared" si="12"/>
        <v>97700</v>
      </c>
      <c r="I30" s="56">
        <f t="shared" ref="I30" si="13">I26</f>
        <v>41454.69</v>
      </c>
      <c r="J30" s="109">
        <f t="shared" si="1"/>
        <v>123.9872850394935</v>
      </c>
      <c r="K30" s="109">
        <f t="shared" si="2"/>
        <v>42.430593654042994</v>
      </c>
    </row>
    <row r="31" spans="1:11" ht="25.5" hidden="1" x14ac:dyDescent="0.25">
      <c r="A31" s="43"/>
      <c r="B31" s="43"/>
      <c r="C31" s="44" t="s">
        <v>103</v>
      </c>
      <c r="D31" s="21" t="s">
        <v>90</v>
      </c>
      <c r="E31" s="57" t="e">
        <f>#REF!/7.5345</f>
        <v>#REF!</v>
      </c>
      <c r="F31" s="57">
        <v>2000</v>
      </c>
      <c r="G31" s="57">
        <v>2000</v>
      </c>
      <c r="H31" s="57">
        <v>2000</v>
      </c>
      <c r="I31" s="57"/>
      <c r="J31" s="109" t="e">
        <f t="shared" si="1"/>
        <v>#REF!</v>
      </c>
      <c r="K31" s="109">
        <f t="shared" si="2"/>
        <v>0</v>
      </c>
    </row>
    <row r="32" spans="1:11" ht="25.5" hidden="1" x14ac:dyDescent="0.25">
      <c r="A32" s="43"/>
      <c r="B32" s="43"/>
      <c r="C32" s="44" t="s">
        <v>104</v>
      </c>
      <c r="D32" s="21" t="s">
        <v>105</v>
      </c>
      <c r="E32" s="57" t="e">
        <f>#REF!/7.5345</f>
        <v>#REF!</v>
      </c>
      <c r="F32" s="57">
        <v>0</v>
      </c>
      <c r="G32" s="57">
        <v>0</v>
      </c>
      <c r="H32" s="57">
        <v>0</v>
      </c>
      <c r="I32" s="57"/>
      <c r="J32" s="109" t="e">
        <f t="shared" si="1"/>
        <v>#REF!</v>
      </c>
      <c r="K32" s="109" t="e">
        <f t="shared" si="2"/>
        <v>#DIV/0!</v>
      </c>
    </row>
    <row r="33" spans="1:12" ht="25.5" hidden="1" x14ac:dyDescent="0.25">
      <c r="A33" s="43"/>
      <c r="B33" s="43"/>
      <c r="C33" s="44" t="s">
        <v>106</v>
      </c>
      <c r="D33" s="21" t="s">
        <v>91</v>
      </c>
      <c r="E33" s="57">
        <v>0</v>
      </c>
      <c r="F33" s="57">
        <v>1328</v>
      </c>
      <c r="G33" s="57">
        <v>1328</v>
      </c>
      <c r="H33" s="57">
        <v>1328</v>
      </c>
      <c r="I33" s="57"/>
      <c r="J33" s="109" t="e">
        <f t="shared" si="1"/>
        <v>#DIV/0!</v>
      </c>
      <c r="K33" s="109">
        <f t="shared" si="2"/>
        <v>0</v>
      </c>
    </row>
    <row r="34" spans="1:12" hidden="1" x14ac:dyDescent="0.25">
      <c r="A34" s="43"/>
      <c r="B34" s="43"/>
      <c r="C34" s="44" t="s">
        <v>107</v>
      </c>
      <c r="D34" s="21" t="s">
        <v>108</v>
      </c>
      <c r="E34" s="57" t="e">
        <f>#REF!/7.5345</f>
        <v>#REF!</v>
      </c>
      <c r="F34" s="57">
        <v>0</v>
      </c>
      <c r="G34" s="57">
        <v>0</v>
      </c>
      <c r="H34" s="57">
        <v>0</v>
      </c>
      <c r="I34" s="57"/>
      <c r="J34" s="109" t="e">
        <f t="shared" si="1"/>
        <v>#REF!</v>
      </c>
      <c r="K34" s="109" t="e">
        <f t="shared" si="2"/>
        <v>#DIV/0!</v>
      </c>
    </row>
    <row r="35" spans="1:12" ht="25.5" hidden="1" x14ac:dyDescent="0.25">
      <c r="A35" s="43"/>
      <c r="B35" s="43"/>
      <c r="C35" s="44" t="s">
        <v>109</v>
      </c>
      <c r="D35" s="21" t="s">
        <v>97</v>
      </c>
      <c r="E35" s="57" t="e">
        <f>#REF!/7.5345</f>
        <v>#REF!</v>
      </c>
      <c r="F35" s="57">
        <v>3315</v>
      </c>
      <c r="G35" s="57">
        <v>3315</v>
      </c>
      <c r="H35" s="57">
        <v>3315</v>
      </c>
      <c r="I35" s="57"/>
      <c r="J35" s="109" t="e">
        <f t="shared" si="1"/>
        <v>#REF!</v>
      </c>
      <c r="K35" s="109">
        <f t="shared" si="2"/>
        <v>0</v>
      </c>
    </row>
    <row r="36" spans="1:12" x14ac:dyDescent="0.25">
      <c r="A36" s="58"/>
      <c r="B36" s="58"/>
      <c r="C36" s="58"/>
      <c r="D36" s="59" t="s">
        <v>85</v>
      </c>
      <c r="E36" s="60">
        <f>E9</f>
        <v>43714.399999999994</v>
      </c>
      <c r="F36" s="60" t="e">
        <f>F31+F32+F33+F34+F35+F9</f>
        <v>#REF!</v>
      </c>
      <c r="G36" s="60">
        <f>G9</f>
        <v>140000</v>
      </c>
      <c r="H36" s="60">
        <f>H9</f>
        <v>140000</v>
      </c>
      <c r="I36" s="60">
        <f>I9</f>
        <v>59164.680000000008</v>
      </c>
      <c r="J36" s="109">
        <f t="shared" si="1"/>
        <v>135.34368537598598</v>
      </c>
      <c r="K36" s="109">
        <f t="shared" si="2"/>
        <v>42.260485714285714</v>
      </c>
    </row>
    <row r="37" spans="1:12" ht="27" customHeight="1" x14ac:dyDescent="0.25">
      <c r="A37" s="61"/>
      <c r="B37" s="61"/>
      <c r="C37" s="61"/>
      <c r="D37" s="61"/>
      <c r="E37" s="61"/>
      <c r="F37" s="61"/>
      <c r="G37" s="61"/>
      <c r="H37" s="61"/>
      <c r="I37" s="61"/>
    </row>
    <row r="38" spans="1:12" s="156" customFormat="1" ht="27" customHeight="1" x14ac:dyDescent="0.25">
      <c r="A38" s="61"/>
      <c r="B38" s="61"/>
      <c r="C38" s="61"/>
      <c r="D38" s="61"/>
      <c r="E38" s="61"/>
      <c r="F38" s="61"/>
      <c r="G38" s="61"/>
      <c r="H38" s="61"/>
      <c r="I38" s="61"/>
    </row>
    <row r="39" spans="1:12" s="156" customFormat="1" ht="27" customHeight="1" x14ac:dyDescent="0.25">
      <c r="A39" s="61"/>
      <c r="B39" s="61"/>
      <c r="C39" s="61"/>
      <c r="D39" s="61"/>
      <c r="E39" s="61"/>
      <c r="F39" s="61"/>
      <c r="G39" s="61"/>
      <c r="H39" s="61"/>
      <c r="I39" s="61"/>
    </row>
    <row r="40" spans="1:12" s="156" customFormat="1" ht="27" customHeight="1" x14ac:dyDescent="0.25">
      <c r="A40" s="61"/>
      <c r="B40" s="61"/>
      <c r="C40" s="61"/>
      <c r="D40" s="175" t="s">
        <v>195</v>
      </c>
      <c r="E40" s="176"/>
      <c r="F40" s="176"/>
      <c r="G40" s="176"/>
      <c r="H40" s="61"/>
      <c r="I40" s="61"/>
    </row>
    <row r="41" spans="1:12" s="156" customFormat="1" ht="27" customHeight="1" x14ac:dyDescent="0.25">
      <c r="A41" s="61"/>
      <c r="B41" s="61"/>
      <c r="C41" s="61"/>
      <c r="D41" s="61"/>
      <c r="E41" s="61"/>
      <c r="F41" s="61"/>
      <c r="G41" s="61"/>
      <c r="H41" s="61"/>
      <c r="I41" s="61"/>
    </row>
    <row r="42" spans="1:12" s="156" customFormat="1" ht="25.5" x14ac:dyDescent="0.25">
      <c r="A42" s="29" t="s">
        <v>8</v>
      </c>
      <c r="B42" s="30" t="s">
        <v>9</v>
      </c>
      <c r="C42" s="30" t="s">
        <v>10</v>
      </c>
      <c r="D42" s="30" t="s">
        <v>6</v>
      </c>
      <c r="E42" s="31" t="s">
        <v>137</v>
      </c>
      <c r="F42" s="29" t="s">
        <v>98</v>
      </c>
      <c r="G42" s="29" t="s">
        <v>128</v>
      </c>
      <c r="H42" s="29" t="s">
        <v>124</v>
      </c>
      <c r="I42" s="29" t="s">
        <v>194</v>
      </c>
      <c r="J42" s="103" t="s">
        <v>125</v>
      </c>
      <c r="K42" s="103" t="s">
        <v>125</v>
      </c>
    </row>
    <row r="43" spans="1:12" s="156" customFormat="1" x14ac:dyDescent="0.25">
      <c r="A43" s="29">
        <v>1</v>
      </c>
      <c r="B43" s="30">
        <v>2</v>
      </c>
      <c r="C43" s="30">
        <v>3</v>
      </c>
      <c r="D43" s="30">
        <v>4</v>
      </c>
      <c r="E43" s="31">
        <v>5</v>
      </c>
      <c r="F43" s="30"/>
      <c r="G43" s="30">
        <v>6</v>
      </c>
      <c r="H43" s="30">
        <v>7</v>
      </c>
      <c r="I43" s="30">
        <v>8</v>
      </c>
      <c r="J43" s="104" t="s">
        <v>129</v>
      </c>
      <c r="K43" s="104" t="s">
        <v>130</v>
      </c>
      <c r="L43" s="174"/>
    </row>
    <row r="44" spans="1:12" s="156" customFormat="1" ht="20.25" customHeight="1" x14ac:dyDescent="0.25">
      <c r="A44" s="32">
        <v>9</v>
      </c>
      <c r="B44" s="32"/>
      <c r="C44" s="32"/>
      <c r="D44" s="33"/>
      <c r="E44" s="34">
        <f>E45</f>
        <v>216.76</v>
      </c>
      <c r="F44" s="34" t="e">
        <f>F45+#REF!+#REF!+F52+F57</f>
        <v>#REF!</v>
      </c>
      <c r="G44" s="34">
        <f>G45</f>
        <v>0</v>
      </c>
      <c r="H44" s="34">
        <f>H45</f>
        <v>0</v>
      </c>
      <c r="I44" s="34">
        <f>I45</f>
        <v>0</v>
      </c>
      <c r="J44" s="109">
        <f>I44/E44*100</f>
        <v>0</v>
      </c>
      <c r="K44" s="109" t="e">
        <f>I44/G44*100</f>
        <v>#DIV/0!</v>
      </c>
    </row>
    <row r="45" spans="1:12" s="20" customFormat="1" ht="37.5" customHeight="1" x14ac:dyDescent="0.25">
      <c r="A45" s="35"/>
      <c r="B45" s="35">
        <v>92</v>
      </c>
      <c r="C45" s="35"/>
      <c r="D45" s="35" t="s">
        <v>196</v>
      </c>
      <c r="E45" s="36">
        <f t="shared" ref="E45:H45" si="14">E46</f>
        <v>216.76</v>
      </c>
      <c r="F45" s="36" t="e">
        <f t="shared" si="14"/>
        <v>#REF!</v>
      </c>
      <c r="G45" s="36">
        <f>G46</f>
        <v>0</v>
      </c>
      <c r="H45" s="36">
        <f t="shared" si="14"/>
        <v>0</v>
      </c>
      <c r="I45" s="36">
        <f>I46</f>
        <v>0</v>
      </c>
      <c r="J45" s="109">
        <f t="shared" ref="J45:J47" si="15">I45/E45*100</f>
        <v>0</v>
      </c>
      <c r="K45" s="109" t="e">
        <f t="shared" ref="K45:K47" si="16">I45/G45*100</f>
        <v>#DIV/0!</v>
      </c>
    </row>
    <row r="46" spans="1:12" s="20" customFormat="1" ht="37.5" customHeight="1" x14ac:dyDescent="0.25">
      <c r="A46" s="35"/>
      <c r="B46" s="35">
        <v>922</v>
      </c>
      <c r="C46" s="35"/>
      <c r="D46" s="35" t="s">
        <v>197</v>
      </c>
      <c r="E46" s="36">
        <f>E47</f>
        <v>216.76</v>
      </c>
      <c r="F46" s="36" t="e">
        <f>F47+#REF!</f>
        <v>#REF!</v>
      </c>
      <c r="G46" s="36">
        <f>G47</f>
        <v>0</v>
      </c>
      <c r="H46" s="36">
        <f>H47</f>
        <v>0</v>
      </c>
      <c r="I46" s="36">
        <f>I47</f>
        <v>0</v>
      </c>
      <c r="J46" s="109">
        <f t="shared" si="15"/>
        <v>0</v>
      </c>
      <c r="K46" s="109" t="e">
        <f t="shared" si="16"/>
        <v>#DIV/0!</v>
      </c>
    </row>
    <row r="47" spans="1:12" s="156" customFormat="1" ht="37.5" customHeight="1" x14ac:dyDescent="0.25">
      <c r="A47" s="35"/>
      <c r="B47" s="37">
        <v>9221</v>
      </c>
      <c r="C47" s="35"/>
      <c r="D47" s="37" t="s">
        <v>198</v>
      </c>
      <c r="E47" s="39">
        <v>216.76</v>
      </c>
      <c r="F47" s="40">
        <v>1885198</v>
      </c>
      <c r="G47" s="40">
        <v>0</v>
      </c>
      <c r="H47" s="40">
        <v>0</v>
      </c>
      <c r="I47" s="40">
        <v>0</v>
      </c>
      <c r="J47" s="109">
        <f t="shared" si="15"/>
        <v>0</v>
      </c>
      <c r="K47" s="109" t="e">
        <f t="shared" si="16"/>
        <v>#DIV/0!</v>
      </c>
    </row>
    <row r="48" spans="1:12" s="156" customFormat="1" ht="27" customHeight="1" x14ac:dyDescent="0.25">
      <c r="A48" s="61"/>
      <c r="B48" s="61"/>
      <c r="C48" s="61"/>
      <c r="D48" s="61"/>
      <c r="E48" s="61"/>
      <c r="F48" s="61"/>
      <c r="G48" s="61"/>
      <c r="H48" s="61"/>
      <c r="I48" s="61"/>
    </row>
    <row r="49" spans="1:11" s="156" customFormat="1" ht="27" customHeight="1" x14ac:dyDescent="0.25">
      <c r="A49" s="61"/>
      <c r="B49" s="61"/>
      <c r="C49" s="61"/>
      <c r="D49" s="61"/>
      <c r="E49" s="61"/>
      <c r="F49" s="61"/>
      <c r="G49" s="61"/>
      <c r="H49" s="61"/>
      <c r="I49" s="61"/>
    </row>
    <row r="50" spans="1:11" x14ac:dyDescent="0.25">
      <c r="A50" s="204" t="s">
        <v>11</v>
      </c>
      <c r="B50" s="207"/>
      <c r="C50" s="207"/>
      <c r="D50" s="207"/>
      <c r="E50" s="207"/>
      <c r="F50" s="207"/>
      <c r="G50" s="207"/>
      <c r="H50" s="207"/>
    </row>
    <row r="51" spans="1:11" x14ac:dyDescent="0.25">
      <c r="A51" s="62"/>
      <c r="B51" s="62"/>
      <c r="C51" s="62"/>
      <c r="D51" s="62"/>
      <c r="E51" s="62"/>
      <c r="F51" s="62"/>
      <c r="G51" s="28"/>
      <c r="H51" s="28"/>
      <c r="I51" s="28"/>
    </row>
    <row r="52" spans="1:11" ht="25.5" x14ac:dyDescent="0.25">
      <c r="A52" s="29" t="s">
        <v>8</v>
      </c>
      <c r="B52" s="30" t="s">
        <v>9</v>
      </c>
      <c r="C52" s="30" t="s">
        <v>10</v>
      </c>
      <c r="D52" s="30" t="s">
        <v>12</v>
      </c>
      <c r="E52" s="31" t="s">
        <v>203</v>
      </c>
      <c r="F52" s="29" t="s">
        <v>98</v>
      </c>
      <c r="G52" s="29" t="s">
        <v>211</v>
      </c>
      <c r="H52" s="29" t="s">
        <v>205</v>
      </c>
      <c r="I52" s="29" t="s">
        <v>206</v>
      </c>
      <c r="J52" s="103" t="s">
        <v>125</v>
      </c>
      <c r="K52" s="103" t="s">
        <v>125</v>
      </c>
    </row>
    <row r="53" spans="1:11" x14ac:dyDescent="0.25">
      <c r="A53" s="35">
        <v>3</v>
      </c>
      <c r="B53" s="35"/>
      <c r="C53" s="35"/>
      <c r="D53" s="35" t="s">
        <v>13</v>
      </c>
      <c r="E53" s="63">
        <f>E54+E66+E100</f>
        <v>32494.799999999999</v>
      </c>
      <c r="F53" s="63" t="e">
        <f>F54+F66+F100+#REF!+#REF!</f>
        <v>#REF!</v>
      </c>
      <c r="G53" s="63">
        <f>G54+G66+G100</f>
        <v>101600</v>
      </c>
      <c r="H53" s="63">
        <f>H54+H66+H100</f>
        <v>101600</v>
      </c>
      <c r="I53" s="63">
        <f>I54+I66+I100</f>
        <v>41982.65</v>
      </c>
      <c r="J53" s="110">
        <f>I53/E53*100</f>
        <v>129.1980563043933</v>
      </c>
      <c r="K53" s="110">
        <f>I53/G53*100</f>
        <v>41.321505905511813</v>
      </c>
    </row>
    <row r="54" spans="1:11" x14ac:dyDescent="0.25">
      <c r="A54" s="35"/>
      <c r="B54" s="64">
        <v>31</v>
      </c>
      <c r="C54" s="37"/>
      <c r="D54" s="64" t="s">
        <v>14</v>
      </c>
      <c r="E54" s="65">
        <f>E55+E57+E59</f>
        <v>24378.16</v>
      </c>
      <c r="F54" s="65">
        <f>F55+F57+F59</f>
        <v>1839189</v>
      </c>
      <c r="G54" s="65">
        <f>G55+G57+G59</f>
        <v>75400</v>
      </c>
      <c r="H54" s="65">
        <f>H55+H57+H59</f>
        <v>75400</v>
      </c>
      <c r="I54" s="65">
        <f>I55+I57+I59</f>
        <v>34110.97</v>
      </c>
      <c r="J54" s="110">
        <f t="shared" ref="J54:J117" si="17">I54/E54*100</f>
        <v>139.92430109573488</v>
      </c>
      <c r="K54" s="110">
        <f t="shared" ref="K54:K106" si="18">I54/G54*100</f>
        <v>45.240013262599469</v>
      </c>
    </row>
    <row r="55" spans="1:11" s="20" customFormat="1" x14ac:dyDescent="0.25">
      <c r="A55" s="35"/>
      <c r="B55" s="35">
        <v>311</v>
      </c>
      <c r="C55" s="35"/>
      <c r="D55" s="35" t="s">
        <v>45</v>
      </c>
      <c r="E55" s="66">
        <f>E56</f>
        <v>20369.259999999998</v>
      </c>
      <c r="F55" s="66">
        <f t="shared" ref="F55:H55" si="19">F56</f>
        <v>1511418</v>
      </c>
      <c r="G55" s="66">
        <f>G56</f>
        <v>60300</v>
      </c>
      <c r="H55" s="66">
        <f t="shared" si="19"/>
        <v>60300</v>
      </c>
      <c r="I55" s="66">
        <f>I56</f>
        <v>27911.55</v>
      </c>
      <c r="J55" s="110">
        <f t="shared" si="17"/>
        <v>137.02780562475024</v>
      </c>
      <c r="K55" s="110">
        <f t="shared" si="18"/>
        <v>46.287810945273634</v>
      </c>
    </row>
    <row r="56" spans="1:11" x14ac:dyDescent="0.25">
      <c r="A56" s="35"/>
      <c r="B56" s="37">
        <v>3111</v>
      </c>
      <c r="C56" s="37"/>
      <c r="D56" s="37" t="s">
        <v>46</v>
      </c>
      <c r="E56" s="67">
        <v>20369.259999999998</v>
      </c>
      <c r="F56" s="68">
        <v>1511418</v>
      </c>
      <c r="G56" s="68">
        <v>60300</v>
      </c>
      <c r="H56" s="68">
        <v>60300</v>
      </c>
      <c r="I56" s="68">
        <v>27911.55</v>
      </c>
      <c r="J56" s="110">
        <f t="shared" si="17"/>
        <v>137.02780562475024</v>
      </c>
      <c r="K56" s="110">
        <f t="shared" si="18"/>
        <v>46.287810945273634</v>
      </c>
    </row>
    <row r="57" spans="1:11" s="20" customFormat="1" x14ac:dyDescent="0.25">
      <c r="A57" s="35"/>
      <c r="B57" s="35">
        <v>312</v>
      </c>
      <c r="C57" s="35"/>
      <c r="D57" s="35" t="s">
        <v>47</v>
      </c>
      <c r="E57" s="66">
        <f t="shared" ref="E57:I57" si="20">E58</f>
        <v>648</v>
      </c>
      <c r="F57" s="66">
        <f t="shared" si="20"/>
        <v>78144</v>
      </c>
      <c r="G57" s="66">
        <f t="shared" si="20"/>
        <v>6600</v>
      </c>
      <c r="H57" s="66">
        <f t="shared" si="20"/>
        <v>6600</v>
      </c>
      <c r="I57" s="66">
        <f t="shared" si="20"/>
        <v>1594</v>
      </c>
      <c r="J57" s="110">
        <f t="shared" si="17"/>
        <v>245.98765432098764</v>
      </c>
      <c r="K57" s="110">
        <f t="shared" si="18"/>
        <v>24.151515151515152</v>
      </c>
    </row>
    <row r="58" spans="1:11" x14ac:dyDescent="0.25">
      <c r="A58" s="35"/>
      <c r="B58" s="37">
        <v>3121</v>
      </c>
      <c r="C58" s="37"/>
      <c r="D58" s="37" t="s">
        <v>47</v>
      </c>
      <c r="E58" s="67">
        <v>648</v>
      </c>
      <c r="F58" s="68">
        <v>78144</v>
      </c>
      <c r="G58" s="68">
        <v>6600</v>
      </c>
      <c r="H58" s="68">
        <v>6600</v>
      </c>
      <c r="I58" s="68">
        <v>1594</v>
      </c>
      <c r="J58" s="110">
        <f t="shared" si="17"/>
        <v>245.98765432098764</v>
      </c>
      <c r="K58" s="110">
        <f t="shared" si="18"/>
        <v>24.151515151515152</v>
      </c>
    </row>
    <row r="59" spans="1:11" s="20" customFormat="1" x14ac:dyDescent="0.25">
      <c r="A59" s="35"/>
      <c r="B59" s="35">
        <v>313</v>
      </c>
      <c r="C59" s="35"/>
      <c r="D59" s="35" t="s">
        <v>48</v>
      </c>
      <c r="E59" s="66">
        <f t="shared" ref="E59:I59" si="21">E60</f>
        <v>3360.9</v>
      </c>
      <c r="F59" s="66">
        <f t="shared" si="21"/>
        <v>249627</v>
      </c>
      <c r="G59" s="66">
        <f t="shared" si="21"/>
        <v>8500</v>
      </c>
      <c r="H59" s="66">
        <f t="shared" si="21"/>
        <v>8500</v>
      </c>
      <c r="I59" s="66">
        <f t="shared" si="21"/>
        <v>4605.42</v>
      </c>
      <c r="J59" s="110">
        <f t="shared" si="17"/>
        <v>137.02936713380345</v>
      </c>
      <c r="K59" s="110">
        <f t="shared" si="18"/>
        <v>54.181411764705878</v>
      </c>
    </row>
    <row r="60" spans="1:11" ht="25.5" x14ac:dyDescent="0.25">
      <c r="A60" s="35"/>
      <c r="B60" s="37">
        <v>3132</v>
      </c>
      <c r="C60" s="37"/>
      <c r="D60" s="37" t="s">
        <v>49</v>
      </c>
      <c r="E60" s="67">
        <v>3360.9</v>
      </c>
      <c r="F60" s="68">
        <v>249627</v>
      </c>
      <c r="G60" s="68">
        <v>8500</v>
      </c>
      <c r="H60" s="68">
        <v>8500</v>
      </c>
      <c r="I60" s="68">
        <v>4605.42</v>
      </c>
      <c r="J60" s="110">
        <f t="shared" si="17"/>
        <v>137.02936713380345</v>
      </c>
      <c r="K60" s="110">
        <f t="shared" si="18"/>
        <v>54.181411764705878</v>
      </c>
    </row>
    <row r="61" spans="1:11" hidden="1" x14ac:dyDescent="0.25">
      <c r="A61" s="54"/>
      <c r="B61" s="54"/>
      <c r="C61" s="55" t="s">
        <v>44</v>
      </c>
      <c r="D61" s="55" t="s">
        <v>87</v>
      </c>
      <c r="E61" s="56" t="e">
        <f>#REF!/7.5345</f>
        <v>#REF!</v>
      </c>
      <c r="F61" s="56">
        <v>72468</v>
      </c>
      <c r="G61" s="56">
        <v>72468</v>
      </c>
      <c r="H61" s="56">
        <v>72468</v>
      </c>
      <c r="I61" s="56"/>
      <c r="J61" s="110" t="e">
        <f t="shared" si="17"/>
        <v>#REF!</v>
      </c>
      <c r="K61" s="110">
        <f t="shared" si="18"/>
        <v>0</v>
      </c>
    </row>
    <row r="62" spans="1:11" hidden="1" x14ac:dyDescent="0.25">
      <c r="A62" s="54"/>
      <c r="B62" s="54"/>
      <c r="C62" s="55" t="s">
        <v>35</v>
      </c>
      <c r="D62" s="55" t="s">
        <v>100</v>
      </c>
      <c r="E62" s="56" t="e">
        <f>#REF!/7.5345</f>
        <v>#REF!</v>
      </c>
      <c r="F62" s="56">
        <v>0</v>
      </c>
      <c r="G62" s="56"/>
      <c r="H62" s="56"/>
      <c r="I62" s="56"/>
      <c r="J62" s="110" t="e">
        <f t="shared" si="17"/>
        <v>#REF!</v>
      </c>
      <c r="K62" s="110" t="e">
        <f t="shared" si="18"/>
        <v>#DIV/0!</v>
      </c>
    </row>
    <row r="63" spans="1:11" hidden="1" x14ac:dyDescent="0.25">
      <c r="A63" s="42"/>
      <c r="B63" s="43"/>
      <c r="C63" s="44" t="s">
        <v>42</v>
      </c>
      <c r="D63" s="44" t="s">
        <v>99</v>
      </c>
      <c r="E63" s="45" t="e">
        <f>#REF!/7.5345</f>
        <v>#REF!</v>
      </c>
      <c r="F63" s="45">
        <v>1766176</v>
      </c>
      <c r="G63" s="45">
        <v>1766176</v>
      </c>
      <c r="H63" s="45">
        <v>1766176</v>
      </c>
      <c r="I63" s="45"/>
      <c r="J63" s="110" t="e">
        <f t="shared" si="17"/>
        <v>#REF!</v>
      </c>
      <c r="K63" s="110">
        <f t="shared" si="18"/>
        <v>0</v>
      </c>
    </row>
    <row r="64" spans="1:11" hidden="1" x14ac:dyDescent="0.25">
      <c r="A64" s="43"/>
      <c r="B64" s="43"/>
      <c r="C64" s="44" t="s">
        <v>107</v>
      </c>
      <c r="D64" s="21" t="s">
        <v>108</v>
      </c>
      <c r="E64" s="57" t="e">
        <f>#REF!/7.5345</f>
        <v>#REF!</v>
      </c>
      <c r="F64" s="57">
        <v>0</v>
      </c>
      <c r="G64" s="57"/>
      <c r="H64" s="57"/>
      <c r="I64" s="57"/>
      <c r="J64" s="110" t="e">
        <f t="shared" si="17"/>
        <v>#REF!</v>
      </c>
      <c r="K64" s="110" t="e">
        <f t="shared" si="18"/>
        <v>#DIV/0!</v>
      </c>
    </row>
    <row r="65" spans="1:11" hidden="1" x14ac:dyDescent="0.25">
      <c r="A65" s="54"/>
      <c r="B65" s="54"/>
      <c r="C65" s="55" t="s">
        <v>43</v>
      </c>
      <c r="D65" s="55" t="s">
        <v>102</v>
      </c>
      <c r="E65" s="56" t="e">
        <f>#REF!/7.5345</f>
        <v>#REF!</v>
      </c>
      <c r="F65" s="56">
        <v>545</v>
      </c>
      <c r="G65" s="56">
        <v>545</v>
      </c>
      <c r="H65" s="56">
        <v>545</v>
      </c>
      <c r="I65" s="56"/>
      <c r="J65" s="110" t="e">
        <f t="shared" si="17"/>
        <v>#REF!</v>
      </c>
      <c r="K65" s="110">
        <f t="shared" si="18"/>
        <v>0</v>
      </c>
    </row>
    <row r="66" spans="1:11" x14ac:dyDescent="0.25">
      <c r="A66" s="49"/>
      <c r="B66" s="47">
        <v>32</v>
      </c>
      <c r="C66" s="47"/>
      <c r="D66" s="47" t="s">
        <v>23</v>
      </c>
      <c r="E66" s="69">
        <f>E67+E72+E78+E87</f>
        <v>7975.21</v>
      </c>
      <c r="F66" s="69">
        <f>F67+F72+F78+F87</f>
        <v>305342.12</v>
      </c>
      <c r="G66" s="69">
        <f>G67+G72+G78+G87</f>
        <v>25700</v>
      </c>
      <c r="H66" s="69">
        <f>H67+H72+H78+H87</f>
        <v>25700</v>
      </c>
      <c r="I66" s="69">
        <f>I67+I72+I78+I87</f>
        <v>7741.1200000000008</v>
      </c>
      <c r="J66" s="110">
        <f t="shared" si="17"/>
        <v>97.064779485430492</v>
      </c>
      <c r="K66" s="110">
        <f t="shared" si="18"/>
        <v>30.121089494163428</v>
      </c>
    </row>
    <row r="67" spans="1:11" s="20" customFormat="1" x14ac:dyDescent="0.25">
      <c r="A67" s="46"/>
      <c r="B67" s="46">
        <v>321</v>
      </c>
      <c r="C67" s="46"/>
      <c r="D67" s="46" t="s">
        <v>50</v>
      </c>
      <c r="E67" s="70">
        <f t="shared" ref="E67:H67" si="22">SUM(E68:E71)</f>
        <v>2336.8000000000002</v>
      </c>
      <c r="F67" s="70">
        <f t="shared" si="22"/>
        <v>73288.079999999987</v>
      </c>
      <c r="G67" s="70">
        <f t="shared" si="22"/>
        <v>5900</v>
      </c>
      <c r="H67" s="70">
        <f t="shared" si="22"/>
        <v>5900</v>
      </c>
      <c r="I67" s="70">
        <f>SUM(I68:I71)</f>
        <v>2019.85</v>
      </c>
      <c r="J67" s="110">
        <f t="shared" si="17"/>
        <v>86.43657993837725</v>
      </c>
      <c r="K67" s="110">
        <f t="shared" si="18"/>
        <v>34.23474576271186</v>
      </c>
    </row>
    <row r="68" spans="1:11" x14ac:dyDescent="0.25">
      <c r="A68" s="49"/>
      <c r="B68" s="49">
        <v>3211</v>
      </c>
      <c r="C68" s="49"/>
      <c r="D68" s="49" t="s">
        <v>58</v>
      </c>
      <c r="E68" s="67">
        <v>1270</v>
      </c>
      <c r="F68" s="68">
        <v>9979.39</v>
      </c>
      <c r="G68" s="68">
        <v>3000</v>
      </c>
      <c r="H68" s="68">
        <v>3000</v>
      </c>
      <c r="I68" s="68">
        <v>811</v>
      </c>
      <c r="J68" s="110">
        <f t="shared" si="17"/>
        <v>63.85826771653543</v>
      </c>
      <c r="K68" s="110">
        <f t="shared" si="18"/>
        <v>27.033333333333331</v>
      </c>
    </row>
    <row r="69" spans="1:11" ht="26.25" x14ac:dyDescent="0.25">
      <c r="A69" s="72"/>
      <c r="B69" s="72">
        <v>3212</v>
      </c>
      <c r="C69" s="72"/>
      <c r="D69" s="73" t="s">
        <v>51</v>
      </c>
      <c r="E69" s="67">
        <v>1066.8</v>
      </c>
      <c r="F69" s="68">
        <v>61796</v>
      </c>
      <c r="G69" s="68">
        <v>2500</v>
      </c>
      <c r="H69" s="68">
        <v>2500</v>
      </c>
      <c r="I69" s="68">
        <v>1042.5999999999999</v>
      </c>
      <c r="J69" s="110">
        <f t="shared" si="17"/>
        <v>97.731533558305202</v>
      </c>
      <c r="K69" s="110">
        <f t="shared" si="18"/>
        <v>41.703999999999994</v>
      </c>
    </row>
    <row r="70" spans="1:11" x14ac:dyDescent="0.25">
      <c r="A70" s="49"/>
      <c r="B70" s="49">
        <v>3213</v>
      </c>
      <c r="C70" s="49"/>
      <c r="D70" s="49" t="s">
        <v>59</v>
      </c>
      <c r="E70" s="67">
        <v>0</v>
      </c>
      <c r="F70" s="68">
        <v>875.79</v>
      </c>
      <c r="G70" s="68">
        <v>400</v>
      </c>
      <c r="H70" s="68">
        <v>400</v>
      </c>
      <c r="I70" s="68">
        <v>166.25</v>
      </c>
      <c r="J70" s="110" t="e">
        <f t="shared" si="17"/>
        <v>#DIV/0!</v>
      </c>
      <c r="K70" s="110">
        <f t="shared" si="18"/>
        <v>41.5625</v>
      </c>
    </row>
    <row r="71" spans="1:11" x14ac:dyDescent="0.25">
      <c r="A71" s="49"/>
      <c r="B71" s="49">
        <v>3214</v>
      </c>
      <c r="C71" s="49"/>
      <c r="D71" s="49" t="s">
        <v>60</v>
      </c>
      <c r="E71" s="67">
        <v>0</v>
      </c>
      <c r="F71" s="68">
        <v>636.9</v>
      </c>
      <c r="G71" s="68">
        <v>0</v>
      </c>
      <c r="H71" s="68">
        <v>0</v>
      </c>
      <c r="I71" s="68">
        <v>0</v>
      </c>
      <c r="J71" s="110">
        <v>0</v>
      </c>
      <c r="K71" s="110">
        <v>0</v>
      </c>
    </row>
    <row r="72" spans="1:11" s="20" customFormat="1" x14ac:dyDescent="0.25">
      <c r="A72" s="46"/>
      <c r="B72" s="46">
        <v>322</v>
      </c>
      <c r="C72" s="47"/>
      <c r="D72" s="51" t="s">
        <v>52</v>
      </c>
      <c r="E72" s="70">
        <f>SUM(E73:E77)</f>
        <v>1985.14</v>
      </c>
      <c r="F72" s="70">
        <f>SUM(F73:F77)</f>
        <v>176525.19999999998</v>
      </c>
      <c r="G72" s="70">
        <f>SUM(G73:G77)</f>
        <v>5500</v>
      </c>
      <c r="H72" s="70">
        <f>SUM(H73:H77)</f>
        <v>5500</v>
      </c>
      <c r="I72" s="70">
        <f>SUM(I73:I77)</f>
        <v>2084.3199999999997</v>
      </c>
      <c r="J72" s="110">
        <f t="shared" si="17"/>
        <v>104.99612118037014</v>
      </c>
      <c r="K72" s="110">
        <f t="shared" si="18"/>
        <v>37.896727272727269</v>
      </c>
    </row>
    <row r="73" spans="1:11" x14ac:dyDescent="0.25">
      <c r="A73" s="49"/>
      <c r="B73" s="49">
        <v>3221</v>
      </c>
      <c r="C73" s="50"/>
      <c r="D73" s="74" t="s">
        <v>61</v>
      </c>
      <c r="E73" s="67">
        <v>240.86</v>
      </c>
      <c r="F73" s="68">
        <v>16271.72</v>
      </c>
      <c r="G73" s="68">
        <v>1500</v>
      </c>
      <c r="H73" s="68">
        <v>1500</v>
      </c>
      <c r="I73" s="68">
        <v>429.07</v>
      </c>
      <c r="J73" s="110">
        <f t="shared" si="17"/>
        <v>178.14082869716847</v>
      </c>
      <c r="K73" s="110">
        <f t="shared" si="18"/>
        <v>28.604666666666667</v>
      </c>
    </row>
    <row r="74" spans="1:11" x14ac:dyDescent="0.25">
      <c r="A74" s="49"/>
      <c r="B74" s="49">
        <v>3222</v>
      </c>
      <c r="C74" s="50"/>
      <c r="D74" s="74" t="s">
        <v>62</v>
      </c>
      <c r="E74" s="67">
        <v>0</v>
      </c>
      <c r="F74" s="68">
        <v>120161.72</v>
      </c>
      <c r="G74" s="68">
        <v>200</v>
      </c>
      <c r="H74" s="68">
        <v>200</v>
      </c>
      <c r="I74" s="68">
        <v>0</v>
      </c>
      <c r="J74" s="110">
        <v>0</v>
      </c>
      <c r="K74" s="110">
        <f t="shared" si="18"/>
        <v>0</v>
      </c>
    </row>
    <row r="75" spans="1:11" x14ac:dyDescent="0.25">
      <c r="A75" s="49"/>
      <c r="B75" s="49">
        <v>3223</v>
      </c>
      <c r="C75" s="50"/>
      <c r="D75" s="74" t="s">
        <v>71</v>
      </c>
      <c r="E75" s="67">
        <v>1632.25</v>
      </c>
      <c r="F75" s="68">
        <v>32402.37</v>
      </c>
      <c r="G75" s="68">
        <v>3300</v>
      </c>
      <c r="H75" s="75">
        <v>3300</v>
      </c>
      <c r="I75" s="75">
        <v>1565.25</v>
      </c>
      <c r="J75" s="110">
        <f t="shared" si="17"/>
        <v>95.895236636544638</v>
      </c>
      <c r="K75" s="110">
        <f t="shared" si="18"/>
        <v>47.43181818181818</v>
      </c>
    </row>
    <row r="76" spans="1:11" x14ac:dyDescent="0.25">
      <c r="A76" s="49"/>
      <c r="B76" s="49">
        <v>3224</v>
      </c>
      <c r="C76" s="50"/>
      <c r="D76" s="74" t="s">
        <v>72</v>
      </c>
      <c r="E76" s="67">
        <v>0</v>
      </c>
      <c r="F76" s="68">
        <v>4845.3</v>
      </c>
      <c r="G76" s="68">
        <v>200</v>
      </c>
      <c r="H76" s="75">
        <v>200</v>
      </c>
      <c r="I76" s="75">
        <v>0</v>
      </c>
      <c r="J76" s="110">
        <v>0</v>
      </c>
      <c r="K76" s="110">
        <f t="shared" si="18"/>
        <v>0</v>
      </c>
    </row>
    <row r="77" spans="1:11" x14ac:dyDescent="0.25">
      <c r="A77" s="49"/>
      <c r="B77" s="49">
        <v>3225</v>
      </c>
      <c r="C77" s="50"/>
      <c r="D77" s="74" t="s">
        <v>53</v>
      </c>
      <c r="E77" s="67">
        <v>112.03</v>
      </c>
      <c r="F77" s="68">
        <v>2844.09</v>
      </c>
      <c r="G77" s="68">
        <v>300</v>
      </c>
      <c r="H77" s="68">
        <v>300</v>
      </c>
      <c r="I77" s="68">
        <v>90</v>
      </c>
      <c r="J77" s="110">
        <f t="shared" si="17"/>
        <v>80.335624386325094</v>
      </c>
      <c r="K77" s="110">
        <f t="shared" si="18"/>
        <v>30</v>
      </c>
    </row>
    <row r="78" spans="1:11" s="20" customFormat="1" x14ac:dyDescent="0.25">
      <c r="A78" s="46"/>
      <c r="B78" s="46">
        <v>323</v>
      </c>
      <c r="C78" s="47"/>
      <c r="D78" s="51" t="s">
        <v>63</v>
      </c>
      <c r="E78" s="70">
        <f t="shared" ref="E78:H78" si="23">SUM(E79:E86)</f>
        <v>2410.6099999999997</v>
      </c>
      <c r="F78" s="70">
        <f t="shared" si="23"/>
        <v>39911.58</v>
      </c>
      <c r="G78" s="70">
        <f t="shared" si="23"/>
        <v>12300</v>
      </c>
      <c r="H78" s="70">
        <f t="shared" si="23"/>
        <v>12300</v>
      </c>
      <c r="I78" s="70">
        <f t="shared" ref="I78" si="24">SUM(I79:I86)</f>
        <v>3298.77</v>
      </c>
      <c r="J78" s="110">
        <f t="shared" si="17"/>
        <v>136.84378642750175</v>
      </c>
      <c r="K78" s="110">
        <f t="shared" si="18"/>
        <v>26.819268292682924</v>
      </c>
    </row>
    <row r="79" spans="1:11" x14ac:dyDescent="0.25">
      <c r="A79" s="49"/>
      <c r="B79" s="49">
        <v>3231</v>
      </c>
      <c r="C79" s="50"/>
      <c r="D79" s="74" t="s">
        <v>88</v>
      </c>
      <c r="E79" s="71">
        <v>327.20999999999998</v>
      </c>
      <c r="F79" s="71">
        <v>9320.4599999999991</v>
      </c>
      <c r="G79" s="71">
        <v>1500</v>
      </c>
      <c r="H79" s="71">
        <v>1500</v>
      </c>
      <c r="I79" s="71">
        <v>305.98</v>
      </c>
      <c r="J79" s="110">
        <f t="shared" si="17"/>
        <v>93.51181198618626</v>
      </c>
      <c r="K79" s="110">
        <f t="shared" si="18"/>
        <v>20.398666666666667</v>
      </c>
    </row>
    <row r="80" spans="1:11" x14ac:dyDescent="0.25">
      <c r="A80" s="49"/>
      <c r="B80" s="49">
        <v>3232</v>
      </c>
      <c r="C80" s="50"/>
      <c r="D80" s="74" t="s">
        <v>73</v>
      </c>
      <c r="E80" s="67">
        <v>264.7</v>
      </c>
      <c r="F80" s="68">
        <v>9601.01</v>
      </c>
      <c r="G80" s="68">
        <v>1000</v>
      </c>
      <c r="H80" s="75">
        <v>1000</v>
      </c>
      <c r="I80" s="75">
        <v>1983.5</v>
      </c>
      <c r="J80" s="110">
        <f t="shared" si="17"/>
        <v>749.3388741972044</v>
      </c>
      <c r="K80" s="110">
        <f t="shared" si="18"/>
        <v>198.35</v>
      </c>
    </row>
    <row r="81" spans="1:11" x14ac:dyDescent="0.25">
      <c r="A81" s="49"/>
      <c r="B81" s="49">
        <v>3233</v>
      </c>
      <c r="C81" s="50"/>
      <c r="D81" s="74" t="s">
        <v>76</v>
      </c>
      <c r="E81" s="67">
        <v>0</v>
      </c>
      <c r="F81" s="68">
        <v>66.36</v>
      </c>
      <c r="G81" s="68">
        <v>300</v>
      </c>
      <c r="H81" s="75">
        <v>300</v>
      </c>
      <c r="I81" s="75">
        <v>0</v>
      </c>
      <c r="J81" s="110" t="e">
        <f t="shared" si="17"/>
        <v>#DIV/0!</v>
      </c>
      <c r="K81" s="110">
        <f t="shared" si="18"/>
        <v>0</v>
      </c>
    </row>
    <row r="82" spans="1:11" x14ac:dyDescent="0.25">
      <c r="A82" s="49"/>
      <c r="B82" s="49">
        <v>3234</v>
      </c>
      <c r="C82" s="50"/>
      <c r="D82" s="74" t="s">
        <v>74</v>
      </c>
      <c r="E82" s="67">
        <v>137.93</v>
      </c>
      <c r="F82" s="68">
        <v>11281.75</v>
      </c>
      <c r="G82" s="68">
        <v>500</v>
      </c>
      <c r="H82" s="75">
        <v>500</v>
      </c>
      <c r="I82" s="75">
        <v>111.75</v>
      </c>
      <c r="J82" s="110">
        <f t="shared" si="17"/>
        <v>81.019357645182339</v>
      </c>
      <c r="K82" s="110">
        <f t="shared" si="18"/>
        <v>22.35</v>
      </c>
    </row>
    <row r="83" spans="1:11" x14ac:dyDescent="0.25">
      <c r="A83" s="49"/>
      <c r="B83" s="49">
        <v>3236</v>
      </c>
      <c r="C83" s="50"/>
      <c r="D83" s="74" t="s">
        <v>75</v>
      </c>
      <c r="E83" s="71">
        <v>0</v>
      </c>
      <c r="F83" s="71">
        <v>3849.35</v>
      </c>
      <c r="G83" s="71">
        <v>800</v>
      </c>
      <c r="H83" s="71">
        <v>800</v>
      </c>
      <c r="I83" s="71">
        <v>0</v>
      </c>
      <c r="J83" s="110" t="e">
        <f t="shared" si="17"/>
        <v>#DIV/0!</v>
      </c>
      <c r="K83" s="110">
        <f t="shared" si="18"/>
        <v>0</v>
      </c>
    </row>
    <row r="84" spans="1:11" x14ac:dyDescent="0.25">
      <c r="A84" s="49"/>
      <c r="B84" s="49">
        <v>3237</v>
      </c>
      <c r="C84" s="50"/>
      <c r="D84" s="74" t="s">
        <v>64</v>
      </c>
      <c r="E84" s="67">
        <v>1546.15</v>
      </c>
      <c r="F84" s="68">
        <v>3204.56</v>
      </c>
      <c r="G84" s="68">
        <v>6500</v>
      </c>
      <c r="H84" s="68">
        <v>6500</v>
      </c>
      <c r="I84" s="68">
        <v>266.36</v>
      </c>
      <c r="J84" s="110">
        <f t="shared" si="17"/>
        <v>17.227306535588397</v>
      </c>
      <c r="K84" s="110">
        <f t="shared" si="18"/>
        <v>4.0978461538461541</v>
      </c>
    </row>
    <row r="85" spans="1:11" x14ac:dyDescent="0.25">
      <c r="A85" s="49"/>
      <c r="B85" s="49">
        <v>3238</v>
      </c>
      <c r="C85" s="50"/>
      <c r="D85" s="74" t="s">
        <v>77</v>
      </c>
      <c r="E85" s="76">
        <v>134.62</v>
      </c>
      <c r="F85" s="76">
        <v>2389.0100000000002</v>
      </c>
      <c r="G85" s="76">
        <v>1400</v>
      </c>
      <c r="H85" s="76">
        <v>1400</v>
      </c>
      <c r="I85" s="76">
        <v>498</v>
      </c>
      <c r="J85" s="110">
        <f t="shared" si="17"/>
        <v>369.93017382261178</v>
      </c>
      <c r="K85" s="110">
        <f t="shared" si="18"/>
        <v>35.571428571428569</v>
      </c>
    </row>
    <row r="86" spans="1:11" x14ac:dyDescent="0.25">
      <c r="A86" s="49"/>
      <c r="B86" s="49">
        <v>3239</v>
      </c>
      <c r="C86" s="50"/>
      <c r="D86" s="74" t="s">
        <v>78</v>
      </c>
      <c r="E86" s="67">
        <v>0</v>
      </c>
      <c r="F86" s="68">
        <v>199.08</v>
      </c>
      <c r="G86" s="68">
        <v>300</v>
      </c>
      <c r="H86" s="68">
        <v>300</v>
      </c>
      <c r="I86" s="68">
        <v>133.18</v>
      </c>
      <c r="J86" s="110">
        <v>0</v>
      </c>
      <c r="K86" s="110">
        <f t="shared" si="18"/>
        <v>44.393333333333338</v>
      </c>
    </row>
    <row r="87" spans="1:11" s="20" customFormat="1" ht="25.5" x14ac:dyDescent="0.25">
      <c r="A87" s="46"/>
      <c r="B87" s="46">
        <v>329</v>
      </c>
      <c r="C87" s="47"/>
      <c r="D87" s="51" t="s">
        <v>55</v>
      </c>
      <c r="E87" s="70">
        <f>SUM(E88:E90)</f>
        <v>1242.6600000000001</v>
      </c>
      <c r="F87" s="70">
        <f>SUM(F88:F90)</f>
        <v>15617.26</v>
      </c>
      <c r="G87" s="70">
        <f>SUM(G88:G90)</f>
        <v>2000</v>
      </c>
      <c r="H87" s="70">
        <f>SUM(H88:H90)</f>
        <v>2000</v>
      </c>
      <c r="I87" s="70">
        <f>SUM(I88:I90)</f>
        <v>338.18</v>
      </c>
      <c r="J87" s="110">
        <f t="shared" si="17"/>
        <v>27.214201792928073</v>
      </c>
      <c r="K87" s="110">
        <f t="shared" si="18"/>
        <v>16.908999999999999</v>
      </c>
    </row>
    <row r="88" spans="1:11" x14ac:dyDescent="0.25">
      <c r="A88" s="49"/>
      <c r="B88" s="49">
        <v>3293</v>
      </c>
      <c r="C88" s="50"/>
      <c r="D88" s="74" t="s">
        <v>84</v>
      </c>
      <c r="E88" s="76">
        <v>1169.6600000000001</v>
      </c>
      <c r="F88" s="76"/>
      <c r="G88" s="76">
        <v>1700</v>
      </c>
      <c r="H88" s="76">
        <v>1700</v>
      </c>
      <c r="I88" s="76">
        <v>174.65</v>
      </c>
      <c r="J88" s="110">
        <f t="shared" si="17"/>
        <v>14.931689550809638</v>
      </c>
      <c r="K88" s="110">
        <f t="shared" si="18"/>
        <v>10.273529411764706</v>
      </c>
    </row>
    <row r="89" spans="1:11" x14ac:dyDescent="0.25">
      <c r="A89" s="49"/>
      <c r="B89" s="49">
        <v>3295</v>
      </c>
      <c r="C89" s="50"/>
      <c r="D89" s="74" t="s">
        <v>54</v>
      </c>
      <c r="E89" s="67">
        <v>0</v>
      </c>
      <c r="F89" s="68">
        <v>3632.72</v>
      </c>
      <c r="G89" s="68">
        <v>100</v>
      </c>
      <c r="H89" s="68">
        <v>100</v>
      </c>
      <c r="I89" s="68">
        <v>93.53</v>
      </c>
      <c r="J89" s="110" t="e">
        <f t="shared" si="17"/>
        <v>#DIV/0!</v>
      </c>
      <c r="K89" s="110">
        <f t="shared" si="18"/>
        <v>93.53</v>
      </c>
    </row>
    <row r="90" spans="1:11" x14ac:dyDescent="0.25">
      <c r="A90" s="49"/>
      <c r="B90" s="49">
        <v>3299</v>
      </c>
      <c r="C90" s="50"/>
      <c r="D90" s="74" t="s">
        <v>55</v>
      </c>
      <c r="E90" s="67">
        <v>73</v>
      </c>
      <c r="F90" s="68">
        <v>11984.54</v>
      </c>
      <c r="G90" s="68">
        <v>200</v>
      </c>
      <c r="H90" s="68">
        <v>200</v>
      </c>
      <c r="I90" s="68">
        <v>70</v>
      </c>
      <c r="J90" s="110">
        <f t="shared" si="17"/>
        <v>95.890410958904098</v>
      </c>
      <c r="K90" s="110">
        <f t="shared" si="18"/>
        <v>35</v>
      </c>
    </row>
    <row r="91" spans="1:11" hidden="1" x14ac:dyDescent="0.25">
      <c r="A91" s="54"/>
      <c r="B91" s="54"/>
      <c r="C91" s="55" t="s">
        <v>44</v>
      </c>
      <c r="D91" s="55" t="s">
        <v>87</v>
      </c>
      <c r="E91" s="56" t="e">
        <f>#REF!/7.5345</f>
        <v>#REF!</v>
      </c>
      <c r="F91" s="56">
        <v>85818.5</v>
      </c>
      <c r="G91" s="56">
        <v>85818.5</v>
      </c>
      <c r="H91" s="56">
        <v>85818.5</v>
      </c>
      <c r="I91" s="56"/>
      <c r="J91" s="110" t="e">
        <f t="shared" si="17"/>
        <v>#REF!</v>
      </c>
      <c r="K91" s="110">
        <f t="shared" si="18"/>
        <v>0</v>
      </c>
    </row>
    <row r="92" spans="1:11" hidden="1" x14ac:dyDescent="0.25">
      <c r="A92" s="54"/>
      <c r="B92" s="54"/>
      <c r="C92" s="55" t="s">
        <v>35</v>
      </c>
      <c r="D92" s="55" t="s">
        <v>100</v>
      </c>
      <c r="E92" s="56" t="e">
        <f>#REF!/7.5345</f>
        <v>#REF!</v>
      </c>
      <c r="F92" s="56">
        <v>876</v>
      </c>
      <c r="G92" s="56">
        <v>1276</v>
      </c>
      <c r="H92" s="56">
        <v>1276</v>
      </c>
      <c r="I92" s="56"/>
      <c r="J92" s="110" t="e">
        <f t="shared" si="17"/>
        <v>#REF!</v>
      </c>
      <c r="K92" s="110">
        <f t="shared" si="18"/>
        <v>0</v>
      </c>
    </row>
    <row r="93" spans="1:11" ht="25.5" hidden="1" x14ac:dyDescent="0.25">
      <c r="A93" s="43"/>
      <c r="B93" s="43"/>
      <c r="C93" s="44" t="s">
        <v>103</v>
      </c>
      <c r="D93" s="21" t="s">
        <v>90</v>
      </c>
      <c r="E93" s="57" t="e">
        <f>#REF!/7.5345</f>
        <v>#REF!</v>
      </c>
      <c r="F93" s="57"/>
      <c r="G93" s="57"/>
      <c r="H93" s="57"/>
      <c r="I93" s="57"/>
      <c r="J93" s="110" t="e">
        <f t="shared" si="17"/>
        <v>#REF!</v>
      </c>
      <c r="K93" s="110" t="e">
        <f t="shared" si="18"/>
        <v>#DIV/0!</v>
      </c>
    </row>
    <row r="94" spans="1:11" hidden="1" x14ac:dyDescent="0.25">
      <c r="A94" s="42"/>
      <c r="B94" s="43"/>
      <c r="C94" s="44" t="s">
        <v>70</v>
      </c>
      <c r="D94" s="44" t="s">
        <v>101</v>
      </c>
      <c r="E94" s="45" t="e">
        <f>#REF!/7.5345</f>
        <v>#REF!</v>
      </c>
      <c r="F94" s="45">
        <v>146074</v>
      </c>
      <c r="G94" s="45">
        <v>145674</v>
      </c>
      <c r="H94" s="45">
        <v>145674</v>
      </c>
      <c r="I94" s="45"/>
      <c r="J94" s="110" t="e">
        <f t="shared" si="17"/>
        <v>#REF!</v>
      </c>
      <c r="K94" s="110">
        <f t="shared" si="18"/>
        <v>0</v>
      </c>
    </row>
    <row r="95" spans="1:11" ht="25.5" hidden="1" x14ac:dyDescent="0.25">
      <c r="A95" s="43"/>
      <c r="B95" s="43"/>
      <c r="C95" s="44" t="s">
        <v>106</v>
      </c>
      <c r="D95" s="21" t="s">
        <v>91</v>
      </c>
      <c r="E95" s="45" t="e">
        <f>#REF!/7.5345</f>
        <v>#REF!</v>
      </c>
      <c r="F95" s="57">
        <v>797</v>
      </c>
      <c r="G95" s="57">
        <v>797</v>
      </c>
      <c r="H95" s="57">
        <v>797</v>
      </c>
      <c r="I95" s="57"/>
      <c r="J95" s="110" t="e">
        <f t="shared" si="17"/>
        <v>#REF!</v>
      </c>
      <c r="K95" s="110">
        <f t="shared" si="18"/>
        <v>0</v>
      </c>
    </row>
    <row r="96" spans="1:11" hidden="1" x14ac:dyDescent="0.25">
      <c r="A96" s="42"/>
      <c r="B96" s="43"/>
      <c r="C96" s="44" t="s">
        <v>42</v>
      </c>
      <c r="D96" s="44" t="s">
        <v>99</v>
      </c>
      <c r="E96" s="45" t="e">
        <f>#REF!/7.5345</f>
        <v>#REF!</v>
      </c>
      <c r="F96" s="45">
        <v>70022</v>
      </c>
      <c r="G96" s="45">
        <v>70022</v>
      </c>
      <c r="H96" s="45">
        <v>70022</v>
      </c>
      <c r="I96" s="45"/>
      <c r="J96" s="110" t="e">
        <f t="shared" si="17"/>
        <v>#REF!</v>
      </c>
      <c r="K96" s="110">
        <f t="shared" si="18"/>
        <v>0</v>
      </c>
    </row>
    <row r="97" spans="1:11" hidden="1" x14ac:dyDescent="0.25">
      <c r="A97" s="43"/>
      <c r="B97" s="43"/>
      <c r="C97" s="44" t="s">
        <v>107</v>
      </c>
      <c r="D97" s="21" t="s">
        <v>108</v>
      </c>
      <c r="E97" s="57" t="e">
        <f>#REF!/7.5345</f>
        <v>#REF!</v>
      </c>
      <c r="F97" s="57"/>
      <c r="G97" s="57"/>
      <c r="H97" s="57"/>
      <c r="I97" s="57"/>
      <c r="J97" s="110" t="e">
        <f t="shared" si="17"/>
        <v>#REF!</v>
      </c>
      <c r="K97" s="110" t="e">
        <f t="shared" si="18"/>
        <v>#DIV/0!</v>
      </c>
    </row>
    <row r="98" spans="1:11" hidden="1" x14ac:dyDescent="0.25">
      <c r="A98" s="54"/>
      <c r="B98" s="54"/>
      <c r="C98" s="55" t="s">
        <v>43</v>
      </c>
      <c r="D98" s="55" t="s">
        <v>102</v>
      </c>
      <c r="E98" s="56" t="e">
        <f>#REF!/7.5345</f>
        <v>#REF!</v>
      </c>
      <c r="F98" s="56">
        <v>8281</v>
      </c>
      <c r="G98" s="56">
        <v>8281</v>
      </c>
      <c r="H98" s="56">
        <v>8281</v>
      </c>
      <c r="I98" s="56"/>
      <c r="J98" s="110" t="e">
        <f t="shared" si="17"/>
        <v>#REF!</v>
      </c>
      <c r="K98" s="110">
        <f t="shared" si="18"/>
        <v>0</v>
      </c>
    </row>
    <row r="99" spans="1:11" ht="25.5" hidden="1" x14ac:dyDescent="0.25">
      <c r="A99" s="43"/>
      <c r="B99" s="43"/>
      <c r="C99" s="44" t="s">
        <v>109</v>
      </c>
      <c r="D99" s="21" t="s">
        <v>97</v>
      </c>
      <c r="E99" s="57" t="e">
        <f>#REF!/7.5345</f>
        <v>#REF!</v>
      </c>
      <c r="F99" s="57">
        <v>2041</v>
      </c>
      <c r="G99" s="57">
        <v>2041</v>
      </c>
      <c r="H99" s="57">
        <v>2041</v>
      </c>
      <c r="I99" s="57"/>
      <c r="J99" s="110" t="e">
        <f t="shared" si="17"/>
        <v>#REF!</v>
      </c>
      <c r="K99" s="110">
        <f t="shared" si="18"/>
        <v>0</v>
      </c>
    </row>
    <row r="100" spans="1:11" x14ac:dyDescent="0.25">
      <c r="A100" s="49"/>
      <c r="B100" s="47">
        <v>34</v>
      </c>
      <c r="C100" s="47"/>
      <c r="D100" s="77" t="s">
        <v>56</v>
      </c>
      <c r="E100" s="69">
        <f t="shared" ref="E100:I100" si="25">E101</f>
        <v>141.43</v>
      </c>
      <c r="F100" s="69" t="e">
        <f t="shared" si="25"/>
        <v>#REF!</v>
      </c>
      <c r="G100" s="69">
        <f t="shared" si="25"/>
        <v>500</v>
      </c>
      <c r="H100" s="69">
        <f t="shared" si="25"/>
        <v>500</v>
      </c>
      <c r="I100" s="69">
        <f t="shared" si="25"/>
        <v>130.56</v>
      </c>
      <c r="J100" s="110">
        <f t="shared" si="17"/>
        <v>92.314219048292429</v>
      </c>
      <c r="K100" s="110">
        <f t="shared" si="18"/>
        <v>26.112000000000002</v>
      </c>
    </row>
    <row r="101" spans="1:11" s="20" customFormat="1" x14ac:dyDescent="0.25">
      <c r="A101" s="46"/>
      <c r="B101" s="46">
        <v>343</v>
      </c>
      <c r="C101" s="47"/>
      <c r="D101" s="51" t="s">
        <v>57</v>
      </c>
      <c r="E101" s="70">
        <f>E102</f>
        <v>141.43</v>
      </c>
      <c r="F101" s="70" t="e">
        <f>F102+#REF!</f>
        <v>#REF!</v>
      </c>
      <c r="G101" s="70">
        <f>G102</f>
        <v>500</v>
      </c>
      <c r="H101" s="70">
        <f>H102</f>
        <v>500</v>
      </c>
      <c r="I101" s="70">
        <f>I102</f>
        <v>130.56</v>
      </c>
      <c r="J101" s="110">
        <f t="shared" si="17"/>
        <v>92.314219048292429</v>
      </c>
      <c r="K101" s="110">
        <f t="shared" si="18"/>
        <v>26.112000000000002</v>
      </c>
    </row>
    <row r="102" spans="1:11" ht="26.25" x14ac:dyDescent="0.25">
      <c r="A102" s="72"/>
      <c r="B102" s="72">
        <v>3431</v>
      </c>
      <c r="C102" s="78"/>
      <c r="D102" s="73" t="s">
        <v>79</v>
      </c>
      <c r="E102" s="67">
        <v>141.43</v>
      </c>
      <c r="F102" s="68">
        <v>1975.4</v>
      </c>
      <c r="G102" s="68">
        <v>500</v>
      </c>
      <c r="H102" s="75">
        <v>500</v>
      </c>
      <c r="I102" s="75">
        <v>130.56</v>
      </c>
      <c r="J102" s="110">
        <f t="shared" si="17"/>
        <v>92.314219048292429</v>
      </c>
      <c r="K102" s="110">
        <f t="shared" si="18"/>
        <v>26.112000000000002</v>
      </c>
    </row>
    <row r="103" spans="1:11" hidden="1" x14ac:dyDescent="0.25">
      <c r="A103" s="54"/>
      <c r="B103" s="54"/>
      <c r="C103" s="55" t="s">
        <v>44</v>
      </c>
      <c r="D103" s="55" t="s">
        <v>87</v>
      </c>
      <c r="E103" s="56" t="e">
        <f>#REF!/7.5345</f>
        <v>#REF!</v>
      </c>
      <c r="F103" s="56">
        <v>1725.4</v>
      </c>
      <c r="G103" s="56">
        <v>1725.4</v>
      </c>
      <c r="H103" s="56">
        <v>1725.4</v>
      </c>
      <c r="I103" s="56"/>
      <c r="J103" s="110" t="e">
        <f t="shared" si="17"/>
        <v>#REF!</v>
      </c>
      <c r="K103" s="110">
        <f t="shared" si="18"/>
        <v>0</v>
      </c>
    </row>
    <row r="104" spans="1:11" hidden="1" x14ac:dyDescent="0.25">
      <c r="A104" s="54"/>
      <c r="B104" s="54"/>
      <c r="C104" s="55" t="s">
        <v>42</v>
      </c>
      <c r="D104" s="55" t="s">
        <v>99</v>
      </c>
      <c r="E104" s="56"/>
      <c r="F104" s="56">
        <v>3500</v>
      </c>
      <c r="G104" s="56">
        <v>3500</v>
      </c>
      <c r="H104" s="56">
        <v>3500</v>
      </c>
      <c r="I104" s="56"/>
      <c r="J104" s="110" t="e">
        <f t="shared" si="17"/>
        <v>#DIV/0!</v>
      </c>
      <c r="K104" s="110">
        <f t="shared" si="18"/>
        <v>0</v>
      </c>
    </row>
    <row r="105" spans="1:11" hidden="1" x14ac:dyDescent="0.25">
      <c r="A105" s="42"/>
      <c r="B105" s="43"/>
      <c r="C105" s="44" t="s">
        <v>70</v>
      </c>
      <c r="D105" s="44" t="s">
        <v>101</v>
      </c>
      <c r="E105" s="45" t="e">
        <f>#REF!/7.5345</f>
        <v>#REF!</v>
      </c>
      <c r="F105" s="45">
        <v>200</v>
      </c>
      <c r="G105" s="45">
        <v>200</v>
      </c>
      <c r="H105" s="45">
        <v>200</v>
      </c>
      <c r="I105" s="45"/>
      <c r="J105" s="110" t="e">
        <f t="shared" si="17"/>
        <v>#REF!</v>
      </c>
      <c r="K105" s="110">
        <f t="shared" si="18"/>
        <v>0</v>
      </c>
    </row>
    <row r="106" spans="1:11" hidden="1" x14ac:dyDescent="0.25">
      <c r="A106" s="42"/>
      <c r="B106" s="43"/>
      <c r="C106" s="44" t="s">
        <v>103</v>
      </c>
      <c r="D106" s="44" t="s">
        <v>110</v>
      </c>
      <c r="E106" s="45" t="e">
        <f>#REF!/7.5345</f>
        <v>#REF!</v>
      </c>
      <c r="F106" s="45">
        <v>75</v>
      </c>
      <c r="G106" s="45">
        <v>75</v>
      </c>
      <c r="H106" s="45">
        <v>75</v>
      </c>
      <c r="I106" s="45"/>
      <c r="J106" s="110" t="e">
        <f t="shared" si="17"/>
        <v>#REF!</v>
      </c>
      <c r="K106" s="110">
        <f t="shared" si="18"/>
        <v>0</v>
      </c>
    </row>
    <row r="107" spans="1:11" hidden="1" x14ac:dyDescent="0.25">
      <c r="A107" s="54"/>
      <c r="B107" s="54"/>
      <c r="C107" s="55" t="s">
        <v>44</v>
      </c>
      <c r="D107" s="55" t="s">
        <v>87</v>
      </c>
      <c r="E107" s="56" t="e">
        <f>#REF!/7.5345</f>
        <v>#REF!</v>
      </c>
      <c r="F107" s="56">
        <v>11546.87</v>
      </c>
      <c r="G107" s="56">
        <v>11546.87</v>
      </c>
      <c r="H107" s="56">
        <v>11546.87</v>
      </c>
      <c r="I107" s="56"/>
      <c r="J107" s="110" t="e">
        <f t="shared" si="17"/>
        <v>#REF!</v>
      </c>
      <c r="K107" s="110">
        <f t="shared" ref="K107:K135" si="26">I107/G107*100</f>
        <v>0</v>
      </c>
    </row>
    <row r="108" spans="1:11" hidden="1" x14ac:dyDescent="0.25">
      <c r="A108" s="42"/>
      <c r="B108" s="43"/>
      <c r="C108" s="44" t="s">
        <v>42</v>
      </c>
      <c r="D108" s="44" t="s">
        <v>99</v>
      </c>
      <c r="E108" s="45" t="e">
        <f>#REF!/7.5345</f>
        <v>#REF!</v>
      </c>
      <c r="F108" s="45">
        <v>45500</v>
      </c>
      <c r="G108" s="45">
        <v>45500</v>
      </c>
      <c r="H108" s="45">
        <v>45500</v>
      </c>
      <c r="I108" s="45"/>
      <c r="J108" s="110" t="e">
        <f t="shared" si="17"/>
        <v>#REF!</v>
      </c>
      <c r="K108" s="110">
        <f t="shared" si="26"/>
        <v>0</v>
      </c>
    </row>
    <row r="109" spans="1:11" hidden="1" x14ac:dyDescent="0.25">
      <c r="A109" s="42"/>
      <c r="B109" s="43"/>
      <c r="C109" s="44" t="s">
        <v>42</v>
      </c>
      <c r="D109" s="44" t="s">
        <v>99</v>
      </c>
      <c r="E109" s="45" t="e">
        <f>#REF!/7.5345</f>
        <v>#REF!</v>
      </c>
      <c r="F109" s="45">
        <v>0</v>
      </c>
      <c r="G109" s="45">
        <v>0</v>
      </c>
      <c r="H109" s="45">
        <v>0</v>
      </c>
      <c r="I109" s="45">
        <v>0</v>
      </c>
      <c r="J109" s="110" t="e">
        <f t="shared" si="17"/>
        <v>#REF!</v>
      </c>
      <c r="K109" s="110" t="e">
        <f t="shared" si="26"/>
        <v>#DIV/0!</v>
      </c>
    </row>
    <row r="110" spans="1:11" ht="25.5" x14ac:dyDescent="0.25">
      <c r="A110" s="52">
        <v>4</v>
      </c>
      <c r="B110" s="52"/>
      <c r="C110" s="52"/>
      <c r="D110" s="79" t="s">
        <v>15</v>
      </c>
      <c r="E110" s="66">
        <f>E114+E131</f>
        <v>8629.9699999999993</v>
      </c>
      <c r="F110" s="66">
        <f>F114+F131</f>
        <v>250396.88</v>
      </c>
      <c r="G110" s="66">
        <f>G111+G114+G131</f>
        <v>40400</v>
      </c>
      <c r="H110" s="66">
        <f t="shared" ref="H110:I110" si="27">H111+H114+H131</f>
        <v>38400</v>
      </c>
      <c r="I110" s="66">
        <f t="shared" si="27"/>
        <v>21983.119999999999</v>
      </c>
      <c r="J110" s="110">
        <f t="shared" si="17"/>
        <v>254.72997009259592</v>
      </c>
      <c r="K110" s="110">
        <f t="shared" si="26"/>
        <v>54.413663366336628</v>
      </c>
    </row>
    <row r="111" spans="1:11" s="115" customFormat="1" ht="25.5" x14ac:dyDescent="0.25">
      <c r="A111" s="52"/>
      <c r="B111" s="52">
        <v>41</v>
      </c>
      <c r="C111" s="52"/>
      <c r="D111" s="79" t="s">
        <v>134</v>
      </c>
      <c r="E111" s="66">
        <f>E112</f>
        <v>0</v>
      </c>
      <c r="F111" s="66"/>
      <c r="G111" s="66">
        <f>G112</f>
        <v>2000</v>
      </c>
      <c r="H111" s="66"/>
      <c r="I111" s="66">
        <f>I112</f>
        <v>14750</v>
      </c>
      <c r="J111" s="110">
        <v>0</v>
      </c>
      <c r="K111" s="110">
        <f>I111/G111*100</f>
        <v>737.5</v>
      </c>
    </row>
    <row r="112" spans="1:11" s="115" customFormat="1" x14ac:dyDescent="0.25">
      <c r="A112" s="52"/>
      <c r="B112" s="52">
        <v>412</v>
      </c>
      <c r="C112" s="52"/>
      <c r="D112" s="79" t="s">
        <v>135</v>
      </c>
      <c r="E112" s="66">
        <v>0</v>
      </c>
      <c r="F112" s="66"/>
      <c r="G112" s="66">
        <f>G113</f>
        <v>2000</v>
      </c>
      <c r="H112" s="66"/>
      <c r="I112" s="66">
        <f>I113</f>
        <v>14750</v>
      </c>
      <c r="J112" s="110">
        <v>0</v>
      </c>
      <c r="K112" s="110">
        <f t="shared" ref="K112:K118" si="28">I112/G112*100</f>
        <v>737.5</v>
      </c>
    </row>
    <row r="113" spans="1:11" s="138" customFormat="1" x14ac:dyDescent="0.25">
      <c r="A113" s="136"/>
      <c r="B113" s="10">
        <v>4126</v>
      </c>
      <c r="C113" s="136"/>
      <c r="D113" s="135" t="s">
        <v>159</v>
      </c>
      <c r="E113" s="137">
        <v>0</v>
      </c>
      <c r="F113" s="137"/>
      <c r="G113" s="137">
        <v>2000</v>
      </c>
      <c r="H113" s="137">
        <v>0</v>
      </c>
      <c r="I113" s="137">
        <v>14750</v>
      </c>
      <c r="J113" s="110">
        <v>0</v>
      </c>
      <c r="K113" s="110">
        <f t="shared" si="28"/>
        <v>737.5</v>
      </c>
    </row>
    <row r="114" spans="1:11" ht="25.5" x14ac:dyDescent="0.25">
      <c r="A114" s="37"/>
      <c r="B114" s="64">
        <v>42</v>
      </c>
      <c r="C114" s="64"/>
      <c r="D114" s="80" t="s">
        <v>28</v>
      </c>
      <c r="E114" s="65">
        <f>E115+E117+E121</f>
        <v>8629.9699999999993</v>
      </c>
      <c r="F114" s="65">
        <f>F115+F117+F121</f>
        <v>150854.88</v>
      </c>
      <c r="G114" s="65">
        <f>G115+G117+G121</f>
        <v>38400</v>
      </c>
      <c r="H114" s="65">
        <f>H115+H117+H121</f>
        <v>38400</v>
      </c>
      <c r="I114" s="65">
        <f>I115+I117+I121</f>
        <v>7233.12</v>
      </c>
      <c r="J114" s="110">
        <f t="shared" si="17"/>
        <v>83.81396459083868</v>
      </c>
      <c r="K114" s="110">
        <f t="shared" si="28"/>
        <v>18.83625</v>
      </c>
    </row>
    <row r="115" spans="1:11" s="20" customFormat="1" x14ac:dyDescent="0.25">
      <c r="A115" s="35"/>
      <c r="B115" s="35">
        <v>421</v>
      </c>
      <c r="C115" s="64"/>
      <c r="D115" s="79" t="s">
        <v>80</v>
      </c>
      <c r="E115" s="81">
        <f t="shared" ref="E115:I115" si="29">E116</f>
        <v>0</v>
      </c>
      <c r="F115" s="81">
        <f t="shared" si="29"/>
        <v>99542</v>
      </c>
      <c r="G115" s="81">
        <f t="shared" si="29"/>
        <v>13900</v>
      </c>
      <c r="H115" s="81">
        <f t="shared" si="29"/>
        <v>13900</v>
      </c>
      <c r="I115" s="81">
        <f t="shared" si="29"/>
        <v>0</v>
      </c>
      <c r="J115" s="110">
        <v>0</v>
      </c>
      <c r="K115" s="110">
        <f t="shared" si="28"/>
        <v>0</v>
      </c>
    </row>
    <row r="116" spans="1:11" x14ac:dyDescent="0.25">
      <c r="A116" s="37"/>
      <c r="B116" s="37">
        <v>4212</v>
      </c>
      <c r="C116" s="64"/>
      <c r="D116" s="53" t="s">
        <v>81</v>
      </c>
      <c r="E116" s="76">
        <v>0</v>
      </c>
      <c r="F116" s="76">
        <v>99542</v>
      </c>
      <c r="G116" s="76">
        <v>13900</v>
      </c>
      <c r="H116" s="76">
        <v>13900</v>
      </c>
      <c r="I116" s="76">
        <v>0</v>
      </c>
      <c r="J116" s="110">
        <v>0</v>
      </c>
      <c r="K116" s="110">
        <f t="shared" si="28"/>
        <v>0</v>
      </c>
    </row>
    <row r="117" spans="1:11" s="20" customFormat="1" x14ac:dyDescent="0.25">
      <c r="A117" s="35"/>
      <c r="B117" s="35">
        <v>422</v>
      </c>
      <c r="C117" s="35"/>
      <c r="D117" s="79" t="s">
        <v>65</v>
      </c>
      <c r="E117" s="66">
        <f t="shared" ref="E117:I117" si="30">SUM(E118:E120)</f>
        <v>496.9</v>
      </c>
      <c r="F117" s="66">
        <f t="shared" si="30"/>
        <v>30283.879999999997</v>
      </c>
      <c r="G117" s="66">
        <f t="shared" si="30"/>
        <v>14500</v>
      </c>
      <c r="H117" s="66">
        <f>SUM(H118:H120)</f>
        <v>14500</v>
      </c>
      <c r="I117" s="66">
        <f t="shared" si="30"/>
        <v>0</v>
      </c>
      <c r="J117" s="110">
        <f t="shared" si="17"/>
        <v>0</v>
      </c>
      <c r="K117" s="110">
        <f t="shared" si="28"/>
        <v>0</v>
      </c>
    </row>
    <row r="118" spans="1:11" x14ac:dyDescent="0.25">
      <c r="A118" s="37"/>
      <c r="B118" s="37">
        <v>4221</v>
      </c>
      <c r="C118" s="37"/>
      <c r="D118" s="53" t="s">
        <v>66</v>
      </c>
      <c r="E118" s="67">
        <v>496.9</v>
      </c>
      <c r="F118" s="68">
        <v>11921.6</v>
      </c>
      <c r="G118" s="68">
        <v>9600</v>
      </c>
      <c r="H118" s="68">
        <v>9600</v>
      </c>
      <c r="I118" s="68">
        <v>0</v>
      </c>
      <c r="J118" s="110">
        <f t="shared" ref="J118:J135" si="31">I118/E118*100</f>
        <v>0</v>
      </c>
      <c r="K118" s="110">
        <f t="shared" si="28"/>
        <v>0</v>
      </c>
    </row>
    <row r="119" spans="1:11" x14ac:dyDescent="0.25">
      <c r="A119" s="37"/>
      <c r="B119" s="37">
        <v>4226</v>
      </c>
      <c r="C119" s="37"/>
      <c r="D119" s="53" t="s">
        <v>92</v>
      </c>
      <c r="E119" s="67">
        <v>0</v>
      </c>
      <c r="F119" s="68">
        <v>1191</v>
      </c>
      <c r="G119" s="68">
        <v>4900</v>
      </c>
      <c r="H119" s="75">
        <v>4900</v>
      </c>
      <c r="I119" s="75">
        <v>0</v>
      </c>
      <c r="J119" s="110">
        <v>0</v>
      </c>
      <c r="K119" s="110">
        <v>0</v>
      </c>
    </row>
    <row r="120" spans="1:11" ht="25.5" x14ac:dyDescent="0.25">
      <c r="A120" s="37"/>
      <c r="B120" s="37">
        <v>4227</v>
      </c>
      <c r="C120" s="37"/>
      <c r="D120" s="53" t="s">
        <v>67</v>
      </c>
      <c r="E120" s="67">
        <v>0</v>
      </c>
      <c r="F120" s="68">
        <v>17171.28</v>
      </c>
      <c r="G120" s="68">
        <v>0</v>
      </c>
      <c r="H120" s="68">
        <v>0</v>
      </c>
      <c r="I120" s="68">
        <v>0</v>
      </c>
      <c r="J120" s="110">
        <v>0</v>
      </c>
      <c r="K120" s="110">
        <v>0</v>
      </c>
    </row>
    <row r="121" spans="1:11" s="20" customFormat="1" ht="25.5" x14ac:dyDescent="0.25">
      <c r="A121" s="35"/>
      <c r="B121" s="35">
        <v>424</v>
      </c>
      <c r="C121" s="35"/>
      <c r="D121" s="79" t="s">
        <v>68</v>
      </c>
      <c r="E121" s="66">
        <f t="shared" ref="E121:I121" si="32">E122</f>
        <v>8133.07</v>
      </c>
      <c r="F121" s="66">
        <f t="shared" si="32"/>
        <v>21029</v>
      </c>
      <c r="G121" s="66">
        <f t="shared" si="32"/>
        <v>10000</v>
      </c>
      <c r="H121" s="66">
        <f t="shared" si="32"/>
        <v>10000</v>
      </c>
      <c r="I121" s="66">
        <f t="shared" si="32"/>
        <v>7233.12</v>
      </c>
      <c r="J121" s="110">
        <f t="shared" si="31"/>
        <v>88.93468272128483</v>
      </c>
      <c r="K121" s="110">
        <f t="shared" si="26"/>
        <v>72.331199999999995</v>
      </c>
    </row>
    <row r="122" spans="1:11" x14ac:dyDescent="0.25">
      <c r="A122" s="37"/>
      <c r="B122" s="37">
        <v>4241</v>
      </c>
      <c r="C122" s="37"/>
      <c r="D122" s="53" t="s">
        <v>69</v>
      </c>
      <c r="E122" s="67">
        <v>8133.07</v>
      </c>
      <c r="F122" s="68">
        <v>21029</v>
      </c>
      <c r="G122" s="68">
        <v>10000</v>
      </c>
      <c r="H122" s="75">
        <v>10000</v>
      </c>
      <c r="I122" s="75">
        <v>7233.12</v>
      </c>
      <c r="J122" s="110">
        <f t="shared" si="31"/>
        <v>88.93468272128483</v>
      </c>
      <c r="K122" s="110">
        <f t="shared" si="26"/>
        <v>72.331199999999995</v>
      </c>
    </row>
    <row r="123" spans="1:11" hidden="1" x14ac:dyDescent="0.25">
      <c r="A123" s="54"/>
      <c r="B123" s="54"/>
      <c r="C123" s="55" t="s">
        <v>44</v>
      </c>
      <c r="D123" s="55" t="s">
        <v>87</v>
      </c>
      <c r="E123" s="56" t="e">
        <f>#REF!/7.5345</f>
        <v>#REF!</v>
      </c>
      <c r="F123" s="56">
        <v>49107.44</v>
      </c>
      <c r="G123" s="56">
        <v>49107.44</v>
      </c>
      <c r="H123" s="56">
        <v>49107.44</v>
      </c>
      <c r="I123" s="56"/>
      <c r="J123" s="110" t="e">
        <f t="shared" si="31"/>
        <v>#REF!</v>
      </c>
      <c r="K123" s="110">
        <f t="shared" si="26"/>
        <v>0</v>
      </c>
    </row>
    <row r="124" spans="1:11" hidden="1" x14ac:dyDescent="0.25">
      <c r="A124" s="54"/>
      <c r="B124" s="54"/>
      <c r="C124" s="55" t="s">
        <v>35</v>
      </c>
      <c r="D124" s="55" t="s">
        <v>100</v>
      </c>
      <c r="E124" s="56" t="e">
        <f>#REF!/7.5345</f>
        <v>#REF!</v>
      </c>
      <c r="F124" s="56">
        <v>179</v>
      </c>
      <c r="G124" s="56">
        <v>179</v>
      </c>
      <c r="H124" s="56">
        <v>179</v>
      </c>
      <c r="I124" s="56"/>
      <c r="J124" s="110" t="e">
        <f t="shared" si="31"/>
        <v>#REF!</v>
      </c>
      <c r="K124" s="110">
        <f t="shared" si="26"/>
        <v>0</v>
      </c>
    </row>
    <row r="125" spans="1:11" ht="25.5" hidden="1" x14ac:dyDescent="0.25">
      <c r="A125" s="43"/>
      <c r="B125" s="43"/>
      <c r="C125" s="44" t="s">
        <v>103</v>
      </c>
      <c r="D125" s="21" t="s">
        <v>90</v>
      </c>
      <c r="E125" s="57" t="e">
        <f>#REF!/7.5345</f>
        <v>#REF!</v>
      </c>
      <c r="F125" s="57">
        <v>2000</v>
      </c>
      <c r="G125" s="57">
        <v>2000</v>
      </c>
      <c r="H125" s="57">
        <v>2000</v>
      </c>
      <c r="I125" s="57"/>
      <c r="J125" s="110" t="e">
        <f t="shared" si="31"/>
        <v>#REF!</v>
      </c>
      <c r="K125" s="110">
        <f t="shared" si="26"/>
        <v>0</v>
      </c>
    </row>
    <row r="126" spans="1:11" hidden="1" x14ac:dyDescent="0.25">
      <c r="A126" s="43"/>
      <c r="B126" s="43"/>
      <c r="C126" s="44" t="s">
        <v>70</v>
      </c>
      <c r="D126" s="44" t="s">
        <v>101</v>
      </c>
      <c r="E126" s="57"/>
      <c r="F126" s="57">
        <v>3318</v>
      </c>
      <c r="G126" s="57">
        <v>3318</v>
      </c>
      <c r="H126" s="57">
        <v>3318</v>
      </c>
      <c r="I126" s="57"/>
      <c r="J126" s="110" t="e">
        <f t="shared" si="31"/>
        <v>#DIV/0!</v>
      </c>
      <c r="K126" s="110">
        <f t="shared" si="26"/>
        <v>0</v>
      </c>
    </row>
    <row r="127" spans="1:11" ht="25.5" hidden="1" x14ac:dyDescent="0.25">
      <c r="A127" s="43"/>
      <c r="B127" s="43"/>
      <c r="C127" s="44" t="s">
        <v>106</v>
      </c>
      <c r="D127" s="21" t="s">
        <v>91</v>
      </c>
      <c r="E127" s="57"/>
      <c r="F127" s="57">
        <v>531</v>
      </c>
      <c r="G127" s="57">
        <v>531</v>
      </c>
      <c r="H127" s="57">
        <v>531</v>
      </c>
      <c r="I127" s="57"/>
      <c r="J127" s="110" t="e">
        <f t="shared" si="31"/>
        <v>#DIV/0!</v>
      </c>
      <c r="K127" s="110">
        <f t="shared" si="26"/>
        <v>0</v>
      </c>
    </row>
    <row r="128" spans="1:11" ht="15.75" hidden="1" customHeight="1" x14ac:dyDescent="0.25">
      <c r="A128" s="43"/>
      <c r="B128" s="43"/>
      <c r="C128" s="44" t="s">
        <v>42</v>
      </c>
      <c r="D128" s="82" t="s">
        <v>99</v>
      </c>
      <c r="E128" s="83" t="e">
        <f>#REF!/7.5345</f>
        <v>#REF!</v>
      </c>
      <c r="F128" s="83">
        <v>20797</v>
      </c>
      <c r="G128" s="83">
        <v>20797</v>
      </c>
      <c r="H128" s="83">
        <v>20797</v>
      </c>
      <c r="I128" s="83"/>
      <c r="J128" s="110" t="e">
        <f t="shared" si="31"/>
        <v>#REF!</v>
      </c>
      <c r="K128" s="110">
        <f t="shared" si="26"/>
        <v>0</v>
      </c>
    </row>
    <row r="129" spans="1:11" hidden="1" x14ac:dyDescent="0.25">
      <c r="A129" s="54"/>
      <c r="B129" s="54"/>
      <c r="C129" s="55" t="s">
        <v>43</v>
      </c>
      <c r="D129" s="55" t="s">
        <v>102</v>
      </c>
      <c r="E129" s="56" t="e">
        <f>#REF!/7.5345</f>
        <v>#REF!</v>
      </c>
      <c r="F129" s="56">
        <v>651</v>
      </c>
      <c r="G129" s="56">
        <v>651</v>
      </c>
      <c r="H129" s="56">
        <v>651</v>
      </c>
      <c r="I129" s="56"/>
      <c r="J129" s="110" t="e">
        <f t="shared" si="31"/>
        <v>#REF!</v>
      </c>
      <c r="K129" s="110">
        <f t="shared" si="26"/>
        <v>0</v>
      </c>
    </row>
    <row r="130" spans="1:11" ht="25.5" hidden="1" x14ac:dyDescent="0.25">
      <c r="A130" s="54"/>
      <c r="B130" s="54"/>
      <c r="C130" s="44" t="s">
        <v>109</v>
      </c>
      <c r="D130" s="21" t="s">
        <v>97</v>
      </c>
      <c r="E130" s="56" t="e">
        <f>#REF!/7.5345</f>
        <v>#REF!</v>
      </c>
      <c r="F130" s="56">
        <v>1274</v>
      </c>
      <c r="G130" s="56">
        <v>1274</v>
      </c>
      <c r="H130" s="56">
        <v>1274</v>
      </c>
      <c r="I130" s="56"/>
      <c r="J130" s="110" t="e">
        <f t="shared" si="31"/>
        <v>#REF!</v>
      </c>
      <c r="K130" s="110">
        <f t="shared" si="26"/>
        <v>0</v>
      </c>
    </row>
    <row r="131" spans="1:11" ht="25.5" x14ac:dyDescent="0.25">
      <c r="A131" s="37"/>
      <c r="B131" s="64">
        <v>45</v>
      </c>
      <c r="C131" s="64"/>
      <c r="D131" s="80" t="s">
        <v>82</v>
      </c>
      <c r="E131" s="65">
        <f t="shared" ref="E131:I132" si="33">E132</f>
        <v>0</v>
      </c>
      <c r="F131" s="65">
        <f t="shared" si="33"/>
        <v>99542</v>
      </c>
      <c r="G131" s="65">
        <f t="shared" si="33"/>
        <v>0</v>
      </c>
      <c r="H131" s="65">
        <f t="shared" si="33"/>
        <v>0</v>
      </c>
      <c r="I131" s="65">
        <f t="shared" si="33"/>
        <v>0</v>
      </c>
      <c r="J131" s="110" t="e">
        <f t="shared" si="31"/>
        <v>#DIV/0!</v>
      </c>
      <c r="K131" s="110">
        <v>0</v>
      </c>
    </row>
    <row r="132" spans="1:11" s="20" customFormat="1" ht="25.5" x14ac:dyDescent="0.25">
      <c r="A132" s="35"/>
      <c r="B132" s="35">
        <v>451</v>
      </c>
      <c r="C132" s="64"/>
      <c r="D132" s="79" t="s">
        <v>83</v>
      </c>
      <c r="E132" s="81">
        <f t="shared" si="33"/>
        <v>0</v>
      </c>
      <c r="F132" s="81">
        <f t="shared" si="33"/>
        <v>99542</v>
      </c>
      <c r="G132" s="81">
        <f t="shared" si="33"/>
        <v>0</v>
      </c>
      <c r="H132" s="81">
        <f t="shared" si="33"/>
        <v>0</v>
      </c>
      <c r="I132" s="81">
        <f t="shared" si="33"/>
        <v>0</v>
      </c>
      <c r="J132" s="110" t="e">
        <f t="shared" si="31"/>
        <v>#DIV/0!</v>
      </c>
      <c r="K132" s="110">
        <v>0</v>
      </c>
    </row>
    <row r="133" spans="1:11" ht="25.5" x14ac:dyDescent="0.25">
      <c r="A133" s="37"/>
      <c r="B133" s="37">
        <v>4511</v>
      </c>
      <c r="C133" s="64"/>
      <c r="D133" s="53" t="s">
        <v>83</v>
      </c>
      <c r="E133" s="76">
        <v>0</v>
      </c>
      <c r="F133" s="76">
        <v>99542</v>
      </c>
      <c r="G133" s="76">
        <v>0</v>
      </c>
      <c r="H133" s="76"/>
      <c r="I133" s="76">
        <v>0</v>
      </c>
      <c r="J133" s="110" t="e">
        <f t="shared" si="31"/>
        <v>#DIV/0!</v>
      </c>
      <c r="K133" s="110">
        <v>0</v>
      </c>
    </row>
    <row r="134" spans="1:11" hidden="1" x14ac:dyDescent="0.25">
      <c r="A134" s="54"/>
      <c r="B134" s="54"/>
      <c r="C134" s="55" t="s">
        <v>44</v>
      </c>
      <c r="D134" s="55" t="s">
        <v>87</v>
      </c>
      <c r="E134" s="56" t="e">
        <f>#REF!/7.5345</f>
        <v>#REF!</v>
      </c>
      <c r="F134" s="56">
        <f>F131</f>
        <v>99542</v>
      </c>
      <c r="G134" s="56">
        <f>G129</f>
        <v>651</v>
      </c>
      <c r="H134" s="56">
        <f>H129</f>
        <v>651</v>
      </c>
      <c r="I134" s="56"/>
      <c r="J134" s="110" t="e">
        <f t="shared" si="31"/>
        <v>#REF!</v>
      </c>
      <c r="K134" s="110">
        <f t="shared" si="26"/>
        <v>0</v>
      </c>
    </row>
    <row r="135" spans="1:11" x14ac:dyDescent="0.25">
      <c r="A135" s="58"/>
      <c r="B135" s="58"/>
      <c r="C135" s="58"/>
      <c r="D135" s="59" t="s">
        <v>85</v>
      </c>
      <c r="E135" s="60">
        <f>E53+E110</f>
        <v>41124.769999999997</v>
      </c>
      <c r="F135" s="60" t="e">
        <f>F53+F110</f>
        <v>#REF!</v>
      </c>
      <c r="G135" s="60">
        <f>G53+G110</f>
        <v>142000</v>
      </c>
      <c r="H135" s="60">
        <f>H53+H110</f>
        <v>140000</v>
      </c>
      <c r="I135" s="60">
        <f>I53+I110</f>
        <v>63965.770000000004</v>
      </c>
      <c r="J135" s="110">
        <f t="shared" si="31"/>
        <v>155.54073615487701</v>
      </c>
      <c r="K135" s="110">
        <f t="shared" si="26"/>
        <v>45.04631690140846</v>
      </c>
    </row>
    <row r="138" spans="1:11" x14ac:dyDescent="0.25">
      <c r="F138" s="25"/>
    </row>
    <row r="139" spans="1:11" x14ac:dyDescent="0.25">
      <c r="F139" s="25"/>
    </row>
    <row r="140" spans="1:11" x14ac:dyDescent="0.25">
      <c r="F140" s="25"/>
    </row>
    <row r="141" spans="1:11" x14ac:dyDescent="0.25">
      <c r="F141" s="25"/>
    </row>
    <row r="142" spans="1:11" x14ac:dyDescent="0.25">
      <c r="F142" s="25"/>
      <c r="G142" s="25"/>
    </row>
    <row r="143" spans="1:11" x14ac:dyDescent="0.25">
      <c r="F143" s="26"/>
    </row>
    <row r="144" spans="1:11" x14ac:dyDescent="0.25">
      <c r="F144" s="25"/>
    </row>
    <row r="145" spans="6:6" x14ac:dyDescent="0.25">
      <c r="F145" s="25"/>
    </row>
    <row r="149" spans="6:6" x14ac:dyDescent="0.25">
      <c r="F149" s="25"/>
    </row>
  </sheetData>
  <mergeCells count="5">
    <mergeCell ref="A1:H1"/>
    <mergeCell ref="A2:H2"/>
    <mergeCell ref="A3:H3"/>
    <mergeCell ref="A5:H5"/>
    <mergeCell ref="A50:H5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3"/>
  <sheetViews>
    <sheetView workbookViewId="0">
      <selection activeCell="D13" sqref="D13"/>
    </sheetView>
  </sheetViews>
  <sheetFormatPr defaultRowHeight="15" x14ac:dyDescent="0.25"/>
  <cols>
    <col min="1" max="1" width="45" customWidth="1"/>
    <col min="2" max="2" width="16.85546875" customWidth="1"/>
    <col min="3" max="3" width="16.28515625" hidden="1" customWidth="1"/>
    <col min="4" max="4" width="13.7109375" customWidth="1"/>
    <col min="5" max="5" width="14.28515625" customWidth="1"/>
    <col min="6" max="6" width="15.5703125" customWidth="1"/>
    <col min="7" max="7" width="11.42578125" hidden="1" customWidth="1"/>
    <col min="8" max="8" width="12" hidden="1" customWidth="1"/>
    <col min="9" max="10" width="8.28515625" customWidth="1"/>
  </cols>
  <sheetData>
    <row r="2" spans="1:10" ht="15.75" x14ac:dyDescent="0.25">
      <c r="A2" s="88"/>
      <c r="B2" s="88"/>
      <c r="C2" s="88"/>
      <c r="D2" s="88"/>
      <c r="E2" s="88"/>
      <c r="F2" s="88"/>
      <c r="G2" s="88"/>
      <c r="H2" s="88"/>
    </row>
    <row r="3" spans="1:10" ht="15.75" customHeight="1" x14ac:dyDescent="0.25">
      <c r="A3" s="183" t="s">
        <v>208</v>
      </c>
      <c r="B3" s="183"/>
      <c r="C3" s="183"/>
      <c r="D3" s="183"/>
      <c r="E3" s="183"/>
      <c r="F3" s="183"/>
      <c r="G3" s="183"/>
      <c r="H3" s="183"/>
      <c r="I3" s="209"/>
      <c r="J3" s="209"/>
    </row>
    <row r="4" spans="1:10" ht="18" x14ac:dyDescent="0.25">
      <c r="A4" s="117" t="s">
        <v>160</v>
      </c>
      <c r="B4" s="4"/>
      <c r="C4" s="4"/>
      <c r="D4" s="114"/>
      <c r="E4" s="5"/>
      <c r="F4" s="5"/>
      <c r="G4" s="5"/>
      <c r="H4" s="5"/>
    </row>
    <row r="5" spans="1:10" ht="33.75" customHeight="1" x14ac:dyDescent="0.25">
      <c r="A5" s="89" t="s">
        <v>17</v>
      </c>
      <c r="B5" s="89" t="s">
        <v>203</v>
      </c>
      <c r="C5" s="89" t="s">
        <v>116</v>
      </c>
      <c r="D5" s="89" t="s">
        <v>204</v>
      </c>
      <c r="E5" s="89" t="s">
        <v>205</v>
      </c>
      <c r="F5" s="89" t="s">
        <v>206</v>
      </c>
      <c r="G5" s="89" t="s">
        <v>112</v>
      </c>
      <c r="H5" s="89" t="s">
        <v>113</v>
      </c>
      <c r="I5" s="105" t="s">
        <v>125</v>
      </c>
      <c r="J5" s="105" t="s">
        <v>125</v>
      </c>
    </row>
    <row r="6" spans="1:10" x14ac:dyDescent="0.25">
      <c r="A6" s="90">
        <v>1</v>
      </c>
      <c r="B6" s="90">
        <v>2</v>
      </c>
      <c r="C6" s="90">
        <v>3</v>
      </c>
      <c r="D6" s="90">
        <v>3</v>
      </c>
      <c r="E6" s="90">
        <v>4</v>
      </c>
      <c r="F6" s="90">
        <v>5</v>
      </c>
      <c r="G6" s="90" t="s">
        <v>114</v>
      </c>
      <c r="H6" s="90" t="s">
        <v>115</v>
      </c>
      <c r="I6" s="106" t="s">
        <v>126</v>
      </c>
      <c r="J6" s="106" t="s">
        <v>127</v>
      </c>
    </row>
    <row r="7" spans="1:10" ht="15.6" hidden="1" customHeight="1" x14ac:dyDescent="0.25">
      <c r="A7" s="120" t="s">
        <v>136</v>
      </c>
      <c r="B7" s="121" t="s">
        <v>137</v>
      </c>
      <c r="C7" s="121" t="s">
        <v>138</v>
      </c>
      <c r="D7" s="121" t="s">
        <v>156</v>
      </c>
      <c r="E7" s="121" t="s">
        <v>157</v>
      </c>
      <c r="F7" s="121" t="s">
        <v>139</v>
      </c>
      <c r="G7" s="116"/>
    </row>
    <row r="8" spans="1:10" hidden="1" x14ac:dyDescent="0.25">
      <c r="A8" s="122" t="s">
        <v>140</v>
      </c>
      <c r="B8" s="123">
        <f>B9+B13+B15+B17</f>
        <v>90646.17</v>
      </c>
      <c r="C8" s="124">
        <f>C9+C13+C15+C17+C19</f>
        <v>124800</v>
      </c>
      <c r="D8" s="124">
        <f>D9+D13+D15+D17+D19</f>
        <v>124800</v>
      </c>
      <c r="E8" s="124">
        <f>E9+E13+E15+E17+E19</f>
        <v>0</v>
      </c>
      <c r="F8" s="124">
        <f>F9+F13+F15+F17+F19</f>
        <v>90882.069999999992</v>
      </c>
      <c r="G8" s="116"/>
    </row>
    <row r="9" spans="1:10" ht="15" hidden="1" customHeight="1" x14ac:dyDescent="0.25">
      <c r="A9" s="125" t="s">
        <v>141</v>
      </c>
      <c r="B9" s="124">
        <f>B12</f>
        <v>59203.87</v>
      </c>
      <c r="C9" s="124">
        <f>C12</f>
        <v>83600</v>
      </c>
      <c r="D9" s="124">
        <f t="shared" ref="D9:F9" si="0">D12</f>
        <v>88000</v>
      </c>
      <c r="E9" s="124">
        <f t="shared" si="0"/>
        <v>0</v>
      </c>
      <c r="F9" s="124">
        <f t="shared" si="0"/>
        <v>72957.09</v>
      </c>
      <c r="G9" s="116"/>
    </row>
    <row r="10" spans="1:10" s="116" customFormat="1" x14ac:dyDescent="0.25">
      <c r="A10" s="122" t="s">
        <v>0</v>
      </c>
      <c r="B10" s="123">
        <f>B11+B13+B15+B17+B19</f>
        <v>90646.17</v>
      </c>
      <c r="C10" s="124">
        <f>C11+C13+C15+C17+C19</f>
        <v>41200</v>
      </c>
      <c r="D10" s="124">
        <f>D11+D13+D15+D17+D19</f>
        <v>124800</v>
      </c>
      <c r="E10" s="124">
        <f>E11+E13+E15+E17+E19</f>
        <v>0</v>
      </c>
      <c r="F10" s="124">
        <f>F11+F13+F15+F17+F19</f>
        <v>90882.069999999992</v>
      </c>
      <c r="I10" s="102"/>
      <c r="J10" s="102"/>
    </row>
    <row r="11" spans="1:10" s="116" customFormat="1" ht="15" customHeight="1" x14ac:dyDescent="0.25">
      <c r="A11" s="125" t="s">
        <v>158</v>
      </c>
      <c r="B11" s="124">
        <f>B12</f>
        <v>59203.87</v>
      </c>
      <c r="C11" s="124"/>
      <c r="D11" s="124">
        <f>D12</f>
        <v>88000</v>
      </c>
      <c r="E11" s="124">
        <f>E12</f>
        <v>0</v>
      </c>
      <c r="F11" s="124">
        <f>F12</f>
        <v>72957.09</v>
      </c>
      <c r="I11" s="102">
        <f>F11/B11*100</f>
        <v>123.2302719399931</v>
      </c>
      <c r="J11" s="102">
        <f>F11/D11*100</f>
        <v>82.90578409090908</v>
      </c>
    </row>
    <row r="12" spans="1:10" x14ac:dyDescent="0.25">
      <c r="A12" s="126" t="s">
        <v>142</v>
      </c>
      <c r="B12" s="127">
        <v>59203.87</v>
      </c>
      <c r="C12" s="127">
        <v>83600</v>
      </c>
      <c r="D12" s="127">
        <v>88000</v>
      </c>
      <c r="E12" s="127">
        <v>0</v>
      </c>
      <c r="F12" s="127">
        <v>72957.09</v>
      </c>
      <c r="G12" s="20"/>
      <c r="I12" s="102">
        <f t="shared" ref="I12:I18" si="1">F12/B12*100</f>
        <v>123.2302719399931</v>
      </c>
      <c r="J12" s="102">
        <f t="shared" ref="J12:J20" si="2">F12/D12*100</f>
        <v>82.90578409090908</v>
      </c>
    </row>
    <row r="13" spans="1:10" x14ac:dyDescent="0.25">
      <c r="A13" s="9" t="s">
        <v>143</v>
      </c>
      <c r="B13" s="128">
        <f>B14</f>
        <v>2129.9299999999998</v>
      </c>
      <c r="C13" s="128">
        <f>C14</f>
        <v>5400</v>
      </c>
      <c r="D13" s="128">
        <f t="shared" ref="D13:F13" si="3">D14</f>
        <v>5400</v>
      </c>
      <c r="E13" s="128">
        <v>0</v>
      </c>
      <c r="F13" s="128">
        <f t="shared" si="3"/>
        <v>1724.98</v>
      </c>
      <c r="G13" s="116"/>
      <c r="I13" s="102">
        <f t="shared" si="1"/>
        <v>80.987638091392682</v>
      </c>
      <c r="J13" s="102">
        <f t="shared" si="2"/>
        <v>31.944074074074074</v>
      </c>
    </row>
    <row r="14" spans="1:10" x14ac:dyDescent="0.25">
      <c r="A14" s="10" t="s">
        <v>144</v>
      </c>
      <c r="B14" s="19">
        <v>2129.9299999999998</v>
      </c>
      <c r="C14" s="127">
        <v>5400</v>
      </c>
      <c r="D14" s="127">
        <v>5400</v>
      </c>
      <c r="E14" s="127">
        <v>0</v>
      </c>
      <c r="F14" s="127">
        <v>1724.98</v>
      </c>
      <c r="G14" s="20"/>
      <c r="I14" s="102">
        <f t="shared" si="1"/>
        <v>80.987638091392682</v>
      </c>
      <c r="J14" s="102">
        <f t="shared" si="2"/>
        <v>31.944074074074074</v>
      </c>
    </row>
    <row r="15" spans="1:10" x14ac:dyDescent="0.25">
      <c r="A15" s="129" t="s">
        <v>145</v>
      </c>
      <c r="B15" s="18">
        <f>B16</f>
        <v>0</v>
      </c>
      <c r="C15" s="128">
        <f>C16</f>
        <v>0</v>
      </c>
      <c r="D15" s="128">
        <f>D16</f>
        <v>0</v>
      </c>
      <c r="E15" s="128">
        <f>E16</f>
        <v>0</v>
      </c>
      <c r="F15" s="128">
        <f>F16</f>
        <v>0</v>
      </c>
      <c r="G15" s="116"/>
      <c r="I15" s="102">
        <v>0</v>
      </c>
      <c r="J15" s="102">
        <v>0</v>
      </c>
    </row>
    <row r="16" spans="1:10" x14ac:dyDescent="0.25">
      <c r="A16" s="130" t="s">
        <v>146</v>
      </c>
      <c r="B16" s="19">
        <v>0</v>
      </c>
      <c r="C16" s="127">
        <v>0</v>
      </c>
      <c r="D16" s="127">
        <v>0</v>
      </c>
      <c r="E16" s="127">
        <v>0</v>
      </c>
      <c r="F16" s="127">
        <v>0</v>
      </c>
      <c r="G16" s="20"/>
      <c r="I16" s="102">
        <v>0</v>
      </c>
      <c r="J16" s="102">
        <v>0</v>
      </c>
    </row>
    <row r="17" spans="1:10" x14ac:dyDescent="0.25">
      <c r="A17" s="122" t="s">
        <v>147</v>
      </c>
      <c r="B17" s="18">
        <f>B18</f>
        <v>29312.37</v>
      </c>
      <c r="C17" s="128">
        <f>C18</f>
        <v>34300</v>
      </c>
      <c r="D17" s="128">
        <f t="shared" ref="D17:F17" si="4">D18</f>
        <v>30300</v>
      </c>
      <c r="E17" s="128">
        <f t="shared" si="4"/>
        <v>0</v>
      </c>
      <c r="F17" s="128">
        <f t="shared" si="4"/>
        <v>16200</v>
      </c>
      <c r="G17" s="116"/>
      <c r="I17" s="102">
        <f t="shared" si="1"/>
        <v>55.26676962661157</v>
      </c>
      <c r="J17" s="102">
        <f t="shared" si="2"/>
        <v>53.46534653465347</v>
      </c>
    </row>
    <row r="18" spans="1:10" x14ac:dyDescent="0.25">
      <c r="A18" s="126" t="s">
        <v>148</v>
      </c>
      <c r="B18" s="19">
        <v>29312.37</v>
      </c>
      <c r="C18" s="127">
        <v>34300</v>
      </c>
      <c r="D18" s="127">
        <v>30300</v>
      </c>
      <c r="E18" s="127">
        <v>0</v>
      </c>
      <c r="F18" s="131">
        <v>16200</v>
      </c>
      <c r="G18" s="20"/>
      <c r="I18" s="102">
        <f t="shared" si="1"/>
        <v>55.26676962661157</v>
      </c>
      <c r="J18" s="102">
        <f t="shared" si="2"/>
        <v>53.46534653465347</v>
      </c>
    </row>
    <row r="19" spans="1:10" x14ac:dyDescent="0.25">
      <c r="A19" s="122" t="s">
        <v>149</v>
      </c>
      <c r="B19" s="18">
        <f>B20</f>
        <v>0</v>
      </c>
      <c r="C19" s="128">
        <f>C20</f>
        <v>1500</v>
      </c>
      <c r="D19" s="128">
        <f t="shared" ref="D19:F19" si="5">D20</f>
        <v>1100</v>
      </c>
      <c r="E19" s="128">
        <f t="shared" si="5"/>
        <v>0</v>
      </c>
      <c r="F19" s="128">
        <f t="shared" si="5"/>
        <v>0</v>
      </c>
      <c r="G19" s="116"/>
      <c r="I19" s="102">
        <v>0</v>
      </c>
      <c r="J19" s="102">
        <f t="shared" si="2"/>
        <v>0</v>
      </c>
    </row>
    <row r="20" spans="1:10" x14ac:dyDescent="0.25">
      <c r="A20" s="132" t="s">
        <v>150</v>
      </c>
      <c r="B20" s="19">
        <v>0</v>
      </c>
      <c r="C20" s="127">
        <v>1500</v>
      </c>
      <c r="D20" s="127">
        <v>1100</v>
      </c>
      <c r="E20" s="127">
        <v>0</v>
      </c>
      <c r="F20" s="131">
        <v>0</v>
      </c>
      <c r="G20" s="116"/>
      <c r="I20" s="102">
        <v>0</v>
      </c>
      <c r="J20" s="102">
        <f t="shared" si="2"/>
        <v>0</v>
      </c>
    </row>
    <row r="21" spans="1:10" x14ac:dyDescent="0.25">
      <c r="A21" s="116"/>
      <c r="B21" s="116"/>
      <c r="C21" s="116"/>
      <c r="D21" s="116"/>
      <c r="E21" s="116"/>
      <c r="F21" s="116"/>
      <c r="G21" s="116"/>
    </row>
    <row r="22" spans="1:10" x14ac:dyDescent="0.25">
      <c r="A22" s="116"/>
      <c r="B22" s="116"/>
      <c r="C22" s="116"/>
      <c r="D22" s="116"/>
      <c r="E22" s="116"/>
      <c r="F22" s="116"/>
      <c r="G22" s="116"/>
    </row>
    <row r="23" spans="1:10" ht="15.75" x14ac:dyDescent="0.25">
      <c r="A23" s="208" t="s">
        <v>151</v>
      </c>
      <c r="B23" s="208"/>
      <c r="C23" s="208"/>
      <c r="D23" s="208"/>
      <c r="E23" s="208"/>
      <c r="F23" s="208"/>
      <c r="G23" s="116"/>
    </row>
    <row r="24" spans="1:10" ht="18" x14ac:dyDescent="0.25">
      <c r="A24" s="118"/>
      <c r="B24" s="118"/>
      <c r="C24" s="118"/>
      <c r="D24" s="118"/>
      <c r="E24" s="119"/>
      <c r="F24" s="119"/>
      <c r="G24" s="116"/>
    </row>
    <row r="25" spans="1:10" ht="25.5" x14ac:dyDescent="0.25">
      <c r="A25" s="120" t="s">
        <v>136</v>
      </c>
      <c r="B25" s="179" t="s">
        <v>203</v>
      </c>
      <c r="C25" s="180" t="s">
        <v>138</v>
      </c>
      <c r="D25" s="179" t="s">
        <v>204</v>
      </c>
      <c r="E25" s="179" t="s">
        <v>205</v>
      </c>
      <c r="F25" s="179" t="s">
        <v>206</v>
      </c>
      <c r="G25" s="116"/>
      <c r="I25" s="103" t="s">
        <v>125</v>
      </c>
      <c r="J25" s="103" t="s">
        <v>125</v>
      </c>
    </row>
    <row r="26" spans="1:10" s="116" customFormat="1" x14ac:dyDescent="0.25">
      <c r="A26" s="120">
        <v>1</v>
      </c>
      <c r="B26" s="121">
        <v>2</v>
      </c>
      <c r="C26" s="121"/>
      <c r="D26" s="121">
        <v>3</v>
      </c>
      <c r="E26" s="121">
        <v>4</v>
      </c>
      <c r="F26" s="121">
        <v>5</v>
      </c>
      <c r="I26" s="104" t="s">
        <v>126</v>
      </c>
      <c r="J26" s="104" t="s">
        <v>127</v>
      </c>
    </row>
    <row r="27" spans="1:10" x14ac:dyDescent="0.25">
      <c r="A27" s="122" t="s">
        <v>2</v>
      </c>
      <c r="B27" s="123">
        <f>B28+B30+B33+B35+B37</f>
        <v>90555.49</v>
      </c>
      <c r="C27" s="124">
        <f>C28+C30+C33+C35+C37</f>
        <v>124800</v>
      </c>
      <c r="D27" s="124">
        <f>D28+D30+D33+D35+D37</f>
        <v>124800</v>
      </c>
      <c r="E27" s="124">
        <f>E28+E30+E33+E35+E37</f>
        <v>0</v>
      </c>
      <c r="F27" s="124">
        <f>F28+F30+F33+F35+F37</f>
        <v>96289.39</v>
      </c>
      <c r="G27" s="116"/>
      <c r="I27" s="102">
        <f>F27/B27*100</f>
        <v>106.33191869427243</v>
      </c>
      <c r="J27" s="102">
        <f>F27/D27*100</f>
        <v>77.154959935897438</v>
      </c>
    </row>
    <row r="28" spans="1:10" x14ac:dyDescent="0.25">
      <c r="A28" s="125" t="s">
        <v>141</v>
      </c>
      <c r="B28" s="18">
        <f>B29</f>
        <v>59203.87</v>
      </c>
      <c r="C28" s="128">
        <f>C29</f>
        <v>83600</v>
      </c>
      <c r="D28" s="128">
        <f t="shared" ref="D28:E28" si="6">D29</f>
        <v>88000</v>
      </c>
      <c r="E28" s="128">
        <f t="shared" si="6"/>
        <v>0</v>
      </c>
      <c r="F28" s="128">
        <f>F29</f>
        <v>72957.09</v>
      </c>
      <c r="G28" s="116"/>
      <c r="I28" s="102">
        <f t="shared" ref="I28:I36" si="7">F28/B28*100</f>
        <v>123.2302719399931</v>
      </c>
      <c r="J28" s="102">
        <f t="shared" ref="J28:J38" si="8">F28/D28*100</f>
        <v>82.90578409090908</v>
      </c>
    </row>
    <row r="29" spans="1:10" x14ac:dyDescent="0.25">
      <c r="A29" s="126" t="s">
        <v>142</v>
      </c>
      <c r="B29" s="19">
        <v>59203.87</v>
      </c>
      <c r="C29" s="127">
        <v>83600</v>
      </c>
      <c r="D29" s="127">
        <v>88000</v>
      </c>
      <c r="E29" s="127">
        <v>0</v>
      </c>
      <c r="F29" s="127">
        <v>72957.09</v>
      </c>
      <c r="G29" s="20"/>
      <c r="I29" s="102">
        <f t="shared" si="7"/>
        <v>123.2302719399931</v>
      </c>
      <c r="J29" s="102">
        <f t="shared" si="8"/>
        <v>82.90578409090908</v>
      </c>
    </row>
    <row r="30" spans="1:10" x14ac:dyDescent="0.25">
      <c r="A30" s="125" t="s">
        <v>143</v>
      </c>
      <c r="B30" s="18">
        <f>B31</f>
        <v>2039.25</v>
      </c>
      <c r="C30" s="128">
        <f>C31</f>
        <v>5400</v>
      </c>
      <c r="D30" s="128">
        <f t="shared" ref="D30:E30" si="9">D31</f>
        <v>5400</v>
      </c>
      <c r="E30" s="128">
        <f t="shared" si="9"/>
        <v>0</v>
      </c>
      <c r="F30" s="128">
        <f>F31+F32</f>
        <v>7141.1399999999994</v>
      </c>
      <c r="G30" s="116"/>
      <c r="I30" s="102">
        <f t="shared" si="7"/>
        <v>350.18462670099296</v>
      </c>
      <c r="J30" s="102">
        <f t="shared" si="8"/>
        <v>132.24333333333331</v>
      </c>
    </row>
    <row r="31" spans="1:10" x14ac:dyDescent="0.25">
      <c r="A31" s="133" t="s">
        <v>152</v>
      </c>
      <c r="B31" s="19">
        <v>2039.25</v>
      </c>
      <c r="C31" s="127">
        <v>5400</v>
      </c>
      <c r="D31" s="127">
        <v>5400</v>
      </c>
      <c r="E31" s="127">
        <v>0</v>
      </c>
      <c r="F31" s="127">
        <v>1697.98</v>
      </c>
      <c r="G31" s="20"/>
      <c r="I31" s="102">
        <f t="shared" si="7"/>
        <v>83.264925830574967</v>
      </c>
      <c r="J31" s="102">
        <f t="shared" si="8"/>
        <v>31.444074074074074</v>
      </c>
    </row>
    <row r="32" spans="1:10" s="156" customFormat="1" x14ac:dyDescent="0.25">
      <c r="A32" s="177" t="s">
        <v>199</v>
      </c>
      <c r="B32" s="19"/>
      <c r="C32" s="127"/>
      <c r="D32" s="127"/>
      <c r="E32" s="127"/>
      <c r="F32" s="127">
        <v>5443.16</v>
      </c>
      <c r="G32" s="20"/>
      <c r="I32" s="102"/>
      <c r="J32" s="102"/>
    </row>
    <row r="33" spans="1:10" x14ac:dyDescent="0.25">
      <c r="A33" s="125" t="s">
        <v>153</v>
      </c>
      <c r="B33" s="18">
        <f>B34</f>
        <v>0</v>
      </c>
      <c r="C33" s="128">
        <f>C34</f>
        <v>0</v>
      </c>
      <c r="D33" s="128">
        <f t="shared" ref="D33:F33" si="10">D34</f>
        <v>0</v>
      </c>
      <c r="E33" s="128">
        <f t="shared" si="10"/>
        <v>0</v>
      </c>
      <c r="F33" s="128">
        <f t="shared" si="10"/>
        <v>0</v>
      </c>
      <c r="G33" s="116"/>
      <c r="I33" s="102">
        <v>0</v>
      </c>
      <c r="J33" s="102">
        <v>0</v>
      </c>
    </row>
    <row r="34" spans="1:10" x14ac:dyDescent="0.25">
      <c r="A34" s="133" t="s">
        <v>154</v>
      </c>
      <c r="B34" s="19">
        <v>0</v>
      </c>
      <c r="C34" s="127">
        <v>0</v>
      </c>
      <c r="D34" s="127">
        <v>0</v>
      </c>
      <c r="E34" s="127">
        <v>0</v>
      </c>
      <c r="F34" s="127">
        <v>0</v>
      </c>
      <c r="G34" s="20"/>
      <c r="I34" s="102">
        <v>0</v>
      </c>
      <c r="J34" s="102">
        <v>0</v>
      </c>
    </row>
    <row r="35" spans="1:10" x14ac:dyDescent="0.25">
      <c r="A35" s="9" t="s">
        <v>147</v>
      </c>
      <c r="B35" s="18">
        <f>B36</f>
        <v>29312.37</v>
      </c>
      <c r="C35" s="128">
        <f>C36</f>
        <v>34300</v>
      </c>
      <c r="D35" s="128">
        <f t="shared" ref="D35:F35" si="11">D36</f>
        <v>30300</v>
      </c>
      <c r="E35" s="128">
        <f t="shared" si="11"/>
        <v>0</v>
      </c>
      <c r="F35" s="128">
        <f t="shared" si="11"/>
        <v>16191.16</v>
      </c>
      <c r="G35" s="116"/>
      <c r="I35" s="102">
        <f t="shared" si="7"/>
        <v>55.236611710346182</v>
      </c>
      <c r="J35" s="102">
        <f t="shared" si="8"/>
        <v>53.436171617161719</v>
      </c>
    </row>
    <row r="36" spans="1:10" x14ac:dyDescent="0.25">
      <c r="A36" s="132" t="s">
        <v>148</v>
      </c>
      <c r="B36" s="19">
        <v>29312.37</v>
      </c>
      <c r="C36" s="127">
        <v>34300</v>
      </c>
      <c r="D36" s="127">
        <v>30300</v>
      </c>
      <c r="E36" s="127">
        <v>0</v>
      </c>
      <c r="F36" s="131">
        <v>16191.16</v>
      </c>
      <c r="G36" s="20"/>
      <c r="I36" s="102">
        <f t="shared" si="7"/>
        <v>55.236611710346182</v>
      </c>
      <c r="J36" s="102">
        <f t="shared" si="8"/>
        <v>53.436171617161719</v>
      </c>
    </row>
    <row r="37" spans="1:10" x14ac:dyDescent="0.25">
      <c r="A37" s="9" t="s">
        <v>149</v>
      </c>
      <c r="B37" s="18">
        <f>B38</f>
        <v>0</v>
      </c>
      <c r="C37" s="128">
        <f>C38</f>
        <v>1500</v>
      </c>
      <c r="D37" s="128">
        <f t="shared" ref="D37:F37" si="12">D38</f>
        <v>1100</v>
      </c>
      <c r="E37" s="128">
        <f t="shared" si="12"/>
        <v>0</v>
      </c>
      <c r="F37" s="128">
        <f t="shared" si="12"/>
        <v>0</v>
      </c>
      <c r="G37" s="116"/>
      <c r="I37" s="102">
        <v>0</v>
      </c>
      <c r="J37" s="102">
        <f t="shared" si="8"/>
        <v>0</v>
      </c>
    </row>
    <row r="38" spans="1:10" x14ac:dyDescent="0.25">
      <c r="A38" s="132" t="s">
        <v>155</v>
      </c>
      <c r="B38" s="19">
        <v>0</v>
      </c>
      <c r="C38" s="127">
        <v>1500</v>
      </c>
      <c r="D38" s="127">
        <v>1100</v>
      </c>
      <c r="E38" s="127">
        <v>0</v>
      </c>
      <c r="F38" s="131">
        <v>0</v>
      </c>
      <c r="G38" s="20"/>
      <c r="I38" s="102">
        <v>0</v>
      </c>
      <c r="J38" s="102">
        <f t="shared" si="8"/>
        <v>0</v>
      </c>
    </row>
    <row r="47" spans="1:10" ht="15.6" customHeight="1" x14ac:dyDescent="0.25"/>
    <row r="63" hidden="1" x14ac:dyDescent="0.25"/>
    <row r="64" hidden="1" x14ac:dyDescent="0.25"/>
    <row r="65" ht="13.15" hidden="1" customHeight="1" x14ac:dyDescent="0.25"/>
    <row r="66" ht="16.899999999999999" hidden="1" customHeight="1" x14ac:dyDescent="0.25"/>
    <row r="67" ht="16.899999999999999" hidden="1" customHeight="1" x14ac:dyDescent="0.25"/>
    <row r="68" ht="13.15" hidden="1" customHeight="1" x14ac:dyDescent="0.25"/>
    <row r="69" hidden="1" x14ac:dyDescent="0.25"/>
    <row r="70" hidden="1" x14ac:dyDescent="0.25"/>
    <row r="71" hidden="1" x14ac:dyDescent="0.25"/>
    <row r="73" ht="13.15" customHeight="1" x14ac:dyDescent="0.25"/>
  </sheetData>
  <mergeCells count="2">
    <mergeCell ref="A23:F23"/>
    <mergeCell ref="A3:J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workbookViewId="0">
      <selection activeCell="A38" sqref="A38"/>
    </sheetView>
  </sheetViews>
  <sheetFormatPr defaultRowHeight="15" x14ac:dyDescent="0.25"/>
  <cols>
    <col min="1" max="1" width="46.85546875" customWidth="1"/>
    <col min="2" max="2" width="18.7109375" hidden="1" customWidth="1"/>
    <col min="3" max="3" width="18.7109375" customWidth="1"/>
    <col min="4" max="5" width="18.7109375" hidden="1" customWidth="1"/>
    <col min="6" max="8" width="18.7109375" customWidth="1"/>
    <col min="9" max="10" width="6.5703125" customWidth="1"/>
  </cols>
  <sheetData>
    <row r="1" spans="1:10" ht="33" customHeight="1" x14ac:dyDescent="0.25">
      <c r="A1" s="183" t="s">
        <v>209</v>
      </c>
      <c r="B1" s="183"/>
      <c r="C1" s="183"/>
      <c r="D1" s="183"/>
      <c r="E1" s="183"/>
      <c r="F1" s="183"/>
      <c r="G1" s="183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x14ac:dyDescent="0.25">
      <c r="A3" s="183" t="s">
        <v>20</v>
      </c>
      <c r="B3" s="183"/>
      <c r="C3" s="183"/>
      <c r="D3" s="183"/>
      <c r="E3" s="183"/>
      <c r="F3" s="183"/>
      <c r="G3" s="183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5.75" x14ac:dyDescent="0.25">
      <c r="A5" s="183" t="s">
        <v>7</v>
      </c>
      <c r="B5" s="183"/>
      <c r="C5" s="183"/>
      <c r="D5" s="183"/>
      <c r="E5" s="183"/>
      <c r="F5" s="183"/>
      <c r="G5" s="183"/>
    </row>
    <row r="6" spans="1:10" ht="18" x14ac:dyDescent="0.25">
      <c r="A6" s="4"/>
      <c r="B6" s="4"/>
      <c r="C6" s="4"/>
      <c r="D6" s="4"/>
      <c r="E6" s="4"/>
      <c r="F6" s="5"/>
      <c r="G6" s="5"/>
    </row>
    <row r="7" spans="1:10" ht="15.75" customHeight="1" x14ac:dyDescent="0.25">
      <c r="A7" s="183" t="s">
        <v>16</v>
      </c>
      <c r="B7" s="183"/>
      <c r="C7" s="183"/>
      <c r="D7" s="183"/>
      <c r="E7" s="183"/>
      <c r="F7" s="183"/>
      <c r="G7" s="183"/>
    </row>
    <row r="8" spans="1:10" ht="18" x14ac:dyDescent="0.25">
      <c r="A8" s="4"/>
      <c r="B8" s="4"/>
      <c r="C8" s="4"/>
      <c r="D8" s="4"/>
      <c r="E8" s="4"/>
      <c r="F8" s="114"/>
      <c r="G8" s="5"/>
    </row>
    <row r="9" spans="1:10" ht="25.5" x14ac:dyDescent="0.25">
      <c r="A9" s="12" t="s">
        <v>17</v>
      </c>
      <c r="B9" s="11" t="s">
        <v>94</v>
      </c>
      <c r="C9" s="181" t="s">
        <v>203</v>
      </c>
      <c r="D9" s="12" t="s">
        <v>95</v>
      </c>
      <c r="E9" s="12" t="s">
        <v>96</v>
      </c>
      <c r="F9" s="181" t="s">
        <v>204</v>
      </c>
      <c r="G9" s="181" t="s">
        <v>205</v>
      </c>
      <c r="H9" s="181" t="s">
        <v>206</v>
      </c>
      <c r="I9" s="107" t="s">
        <v>125</v>
      </c>
      <c r="J9" s="107" t="s">
        <v>125</v>
      </c>
    </row>
    <row r="10" spans="1:10" x14ac:dyDescent="0.25">
      <c r="A10" s="12">
        <v>1</v>
      </c>
      <c r="B10" s="11"/>
      <c r="C10" s="11">
        <v>2</v>
      </c>
      <c r="D10" s="11"/>
      <c r="E10" s="11"/>
      <c r="F10" s="11">
        <v>3</v>
      </c>
      <c r="G10" s="11">
        <v>4</v>
      </c>
      <c r="H10" s="11">
        <v>5</v>
      </c>
      <c r="I10" s="108" t="s">
        <v>126</v>
      </c>
      <c r="J10" s="108" t="s">
        <v>127</v>
      </c>
    </row>
    <row r="11" spans="1:10" s="20" customFormat="1" x14ac:dyDescent="0.25">
      <c r="A11" s="84" t="s">
        <v>18</v>
      </c>
      <c r="B11" s="85" t="e">
        <f>B12+#REF!+#REF!</f>
        <v>#REF!</v>
      </c>
      <c r="C11" s="85">
        <f>C12</f>
        <v>41124.769999999997</v>
      </c>
      <c r="D11" s="85" t="e">
        <f>D12+#REF!</f>
        <v>#REF!</v>
      </c>
      <c r="E11" s="85" t="e">
        <f>E12+#REF!</f>
        <v>#REF!</v>
      </c>
      <c r="F11" s="85">
        <f>F12</f>
        <v>140000</v>
      </c>
      <c r="G11" s="85">
        <f>G12</f>
        <v>140000</v>
      </c>
      <c r="H11" s="85">
        <f>H12</f>
        <v>63965.67</v>
      </c>
      <c r="I11" s="113">
        <f>H11/C11*100</f>
        <v>155.54049299242283</v>
      </c>
      <c r="J11" s="113">
        <f>H11/F11*100</f>
        <v>45.689764285714283</v>
      </c>
    </row>
    <row r="12" spans="1:10" s="20" customFormat="1" x14ac:dyDescent="0.25">
      <c r="A12" s="86" t="s">
        <v>200</v>
      </c>
      <c r="B12" s="87" t="e">
        <f>B13</f>
        <v>#REF!</v>
      </c>
      <c r="C12" s="87">
        <f t="shared" ref="C12:H12" si="0">C13</f>
        <v>41124.769999999997</v>
      </c>
      <c r="D12" s="87" t="e">
        <f t="shared" si="0"/>
        <v>#REF!</v>
      </c>
      <c r="E12" s="87" t="e">
        <f t="shared" si="0"/>
        <v>#REF!</v>
      </c>
      <c r="F12" s="87">
        <f t="shared" si="0"/>
        <v>140000</v>
      </c>
      <c r="G12" s="87">
        <f>G13</f>
        <v>140000</v>
      </c>
      <c r="H12" s="87">
        <f t="shared" si="0"/>
        <v>63965.67</v>
      </c>
      <c r="I12" s="113">
        <f t="shared" ref="I12:I13" si="1">H12/C12*100</f>
        <v>155.54049299242283</v>
      </c>
      <c r="J12" s="113">
        <f t="shared" ref="J12:J13" si="2">H12/F12*100</f>
        <v>45.689764285714283</v>
      </c>
    </row>
    <row r="13" spans="1:10" s="20" customFormat="1" x14ac:dyDescent="0.25">
      <c r="A13" s="8" t="s">
        <v>201</v>
      </c>
      <c r="B13" s="18" t="e">
        <f>#REF!</f>
        <v>#REF!</v>
      </c>
      <c r="C13" s="18">
        <v>41124.769999999997</v>
      </c>
      <c r="D13" s="18" t="e">
        <f>#REF!</f>
        <v>#REF!</v>
      </c>
      <c r="E13" s="18" t="e">
        <f>#REF!</f>
        <v>#REF!</v>
      </c>
      <c r="F13" s="18">
        <v>140000</v>
      </c>
      <c r="G13" s="18">
        <v>140000</v>
      </c>
      <c r="H13" s="18">
        <v>63965.67</v>
      </c>
      <c r="I13" s="113">
        <f t="shared" si="1"/>
        <v>155.54049299242283</v>
      </c>
      <c r="J13" s="113">
        <f t="shared" si="2"/>
        <v>45.689764285714283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opLeftCell="A106" workbookViewId="0">
      <selection activeCell="J1" sqref="J1"/>
    </sheetView>
  </sheetViews>
  <sheetFormatPr defaultRowHeight="15" x14ac:dyDescent="0.25"/>
  <cols>
    <col min="2" max="2" width="10.5703125" customWidth="1"/>
    <col min="3" max="3" width="9.140625" customWidth="1"/>
    <col min="4" max="4" width="34.42578125" customWidth="1"/>
    <col min="5" max="5" width="15" customWidth="1"/>
    <col min="6" max="6" width="15" style="134" customWidth="1"/>
    <col min="7" max="7" width="15.140625" customWidth="1"/>
    <col min="8" max="8" width="14.5703125" customWidth="1"/>
    <col min="9" max="10" width="8.140625" customWidth="1"/>
  </cols>
  <sheetData>
    <row r="1" spans="1:11" ht="70.5" customHeight="1" x14ac:dyDescent="0.25">
      <c r="A1" s="208" t="s">
        <v>210</v>
      </c>
      <c r="B1" s="208"/>
      <c r="C1" s="208"/>
      <c r="D1" s="208"/>
      <c r="E1" s="208"/>
      <c r="F1" s="208"/>
      <c r="G1" s="208"/>
      <c r="H1" s="208"/>
      <c r="I1" s="208"/>
      <c r="J1" s="134"/>
      <c r="K1" s="134"/>
    </row>
    <row r="2" spans="1:11" ht="18" x14ac:dyDescent="0.25">
      <c r="A2" s="118"/>
      <c r="B2" s="118"/>
      <c r="C2" s="118"/>
      <c r="D2" s="118"/>
      <c r="E2" s="118"/>
      <c r="F2" s="118"/>
      <c r="G2" s="118"/>
      <c r="H2" s="118"/>
      <c r="I2" s="119"/>
      <c r="J2" s="134"/>
      <c r="K2" s="134"/>
    </row>
    <row r="3" spans="1:11" ht="15.75" x14ac:dyDescent="0.25">
      <c r="A3" s="208" t="s">
        <v>19</v>
      </c>
      <c r="B3" s="185"/>
      <c r="C3" s="185"/>
      <c r="D3" s="185"/>
      <c r="E3" s="185"/>
      <c r="F3" s="185"/>
      <c r="G3" s="185"/>
      <c r="H3" s="185"/>
      <c r="I3" s="185"/>
      <c r="J3" s="134"/>
      <c r="K3" s="134"/>
    </row>
    <row r="4" spans="1:11" ht="18" x14ac:dyDescent="0.25">
      <c r="A4" s="118"/>
      <c r="B4" s="118"/>
      <c r="C4" s="118"/>
      <c r="D4" s="118"/>
      <c r="E4" s="118"/>
      <c r="F4" s="118"/>
      <c r="G4" s="118"/>
      <c r="H4" s="118"/>
      <c r="I4" s="17"/>
      <c r="J4" s="134"/>
      <c r="K4" s="134"/>
    </row>
    <row r="5" spans="1:11" ht="38.25" x14ac:dyDescent="0.25">
      <c r="A5" s="231" t="s">
        <v>21</v>
      </c>
      <c r="B5" s="232"/>
      <c r="C5" s="233"/>
      <c r="D5" s="121" t="s">
        <v>22</v>
      </c>
      <c r="E5" s="178" t="s">
        <v>203</v>
      </c>
      <c r="F5" s="178" t="s">
        <v>204</v>
      </c>
      <c r="G5" s="178" t="s">
        <v>205</v>
      </c>
      <c r="H5" s="178" t="s">
        <v>206</v>
      </c>
      <c r="I5" s="147" t="s">
        <v>125</v>
      </c>
      <c r="J5" s="146" t="s">
        <v>125</v>
      </c>
      <c r="K5" s="134"/>
    </row>
    <row r="6" spans="1:11" s="134" customFormat="1" x14ac:dyDescent="0.25">
      <c r="A6" s="145"/>
      <c r="B6" s="155">
        <v>1</v>
      </c>
      <c r="C6" s="154"/>
      <c r="D6" s="121">
        <v>2</v>
      </c>
      <c r="E6" s="121">
        <v>3</v>
      </c>
      <c r="F6" s="121">
        <v>4</v>
      </c>
      <c r="G6" s="121">
        <v>5</v>
      </c>
      <c r="H6" s="121">
        <v>6</v>
      </c>
      <c r="I6" s="148" t="s">
        <v>131</v>
      </c>
      <c r="J6" s="108" t="s">
        <v>132</v>
      </c>
    </row>
    <row r="7" spans="1:11" ht="22.5" customHeight="1" x14ac:dyDescent="0.25">
      <c r="A7" s="219" t="s">
        <v>161</v>
      </c>
      <c r="B7" s="220"/>
      <c r="C7" s="221"/>
      <c r="D7" s="140" t="s">
        <v>162</v>
      </c>
      <c r="E7" s="18">
        <f t="shared" ref="E7:H9" si="0">E8</f>
        <v>90555.49000000002</v>
      </c>
      <c r="F7" s="128">
        <f t="shared" si="0"/>
        <v>124800</v>
      </c>
      <c r="G7" s="128">
        <f t="shared" si="0"/>
        <v>0</v>
      </c>
      <c r="H7" s="128">
        <f t="shared" si="0"/>
        <v>96289.390000000014</v>
      </c>
      <c r="I7" s="149">
        <f>H7/E7*100</f>
        <v>106.33191869427243</v>
      </c>
      <c r="J7" s="103">
        <f>H7/F7*100</f>
        <v>77.154959935897452</v>
      </c>
      <c r="K7" s="134"/>
    </row>
    <row r="8" spans="1:11" ht="21.75" customHeight="1" x14ac:dyDescent="0.25">
      <c r="A8" s="219" t="s">
        <v>163</v>
      </c>
      <c r="B8" s="220"/>
      <c r="C8" s="221"/>
      <c r="D8" s="140" t="s">
        <v>160</v>
      </c>
      <c r="E8" s="18">
        <f t="shared" si="0"/>
        <v>90555.49000000002</v>
      </c>
      <c r="F8" s="128">
        <f t="shared" si="0"/>
        <v>124800</v>
      </c>
      <c r="G8" s="128">
        <f t="shared" si="0"/>
        <v>0</v>
      </c>
      <c r="H8" s="128">
        <f t="shared" si="0"/>
        <v>96289.390000000014</v>
      </c>
      <c r="I8" s="149">
        <f t="shared" ref="I8:I71" si="1">H8/E8*100</f>
        <v>106.33191869427243</v>
      </c>
      <c r="J8" s="103">
        <f t="shared" ref="J8:J71" si="2">H8/F8*100</f>
        <v>77.154959935897452</v>
      </c>
      <c r="K8" s="134"/>
    </row>
    <row r="9" spans="1:11" ht="18.75" customHeight="1" x14ac:dyDescent="0.25">
      <c r="A9" s="219" t="s">
        <v>164</v>
      </c>
      <c r="B9" s="220"/>
      <c r="C9" s="221"/>
      <c r="D9" s="140" t="s">
        <v>165</v>
      </c>
      <c r="E9" s="18">
        <f t="shared" si="0"/>
        <v>90555.49000000002</v>
      </c>
      <c r="F9" s="128">
        <f t="shared" si="0"/>
        <v>124800</v>
      </c>
      <c r="G9" s="128">
        <f t="shared" si="0"/>
        <v>0</v>
      </c>
      <c r="H9" s="128">
        <f t="shared" si="0"/>
        <v>96289.390000000014</v>
      </c>
      <c r="I9" s="149">
        <f t="shared" si="1"/>
        <v>106.33191869427243</v>
      </c>
      <c r="J9" s="103">
        <f t="shared" si="2"/>
        <v>77.154959935897452</v>
      </c>
      <c r="K9" s="134"/>
    </row>
    <row r="10" spans="1:11" x14ac:dyDescent="0.25">
      <c r="A10" s="219" t="s">
        <v>166</v>
      </c>
      <c r="B10" s="220"/>
      <c r="C10" s="221"/>
      <c r="D10" s="140"/>
      <c r="E10" s="18">
        <f>E13+E44+E60+E71+E80+E89+E104</f>
        <v>90555.49000000002</v>
      </c>
      <c r="F10" s="18">
        <f>F13+F44+F60+F71+F80+F89+F104</f>
        <v>124800</v>
      </c>
      <c r="G10" s="18">
        <f>G13+G44+G60+G71+G80+G89+G104</f>
        <v>0</v>
      </c>
      <c r="H10" s="18">
        <f>H13+H44+H60+H71+H80+H89+H104+H55</f>
        <v>96289.390000000014</v>
      </c>
      <c r="I10" s="149">
        <f t="shared" si="1"/>
        <v>106.33191869427243</v>
      </c>
      <c r="J10" s="103">
        <f t="shared" si="2"/>
        <v>77.154959935897452</v>
      </c>
      <c r="K10" s="20"/>
    </row>
    <row r="11" spans="1:11" ht="21" customHeight="1" x14ac:dyDescent="0.25">
      <c r="A11" s="234" t="s">
        <v>86</v>
      </c>
      <c r="B11" s="235"/>
      <c r="C11" s="236"/>
      <c r="D11" s="166" t="s">
        <v>167</v>
      </c>
      <c r="E11" s="161">
        <f>E12+E43+E59+E70+E79+E88+E104</f>
        <v>90555.49000000002</v>
      </c>
      <c r="F11" s="167"/>
      <c r="G11" s="167"/>
      <c r="H11" s="167"/>
      <c r="I11" s="149">
        <f t="shared" si="1"/>
        <v>0</v>
      </c>
      <c r="J11" s="103" t="e">
        <f t="shared" si="2"/>
        <v>#DIV/0!</v>
      </c>
      <c r="K11" s="20"/>
    </row>
    <row r="12" spans="1:11" ht="30" customHeight="1" x14ac:dyDescent="0.25">
      <c r="A12" s="228" t="s">
        <v>168</v>
      </c>
      <c r="B12" s="229"/>
      <c r="C12" s="230"/>
      <c r="D12" s="157" t="s">
        <v>186</v>
      </c>
      <c r="E12" s="158">
        <f>E13</f>
        <v>55222.150000000009</v>
      </c>
      <c r="F12" s="158">
        <f t="shared" ref="F12:H12" si="3">F13</f>
        <v>79000</v>
      </c>
      <c r="G12" s="158">
        <f t="shared" si="3"/>
        <v>0</v>
      </c>
      <c r="H12" s="158">
        <f t="shared" si="3"/>
        <v>66385.400000000009</v>
      </c>
      <c r="I12" s="149">
        <f t="shared" si="1"/>
        <v>120.21516728341797</v>
      </c>
      <c r="J12" s="103">
        <f t="shared" si="2"/>
        <v>84.032151898734185</v>
      </c>
      <c r="K12" s="20"/>
    </row>
    <row r="13" spans="1:11" ht="21" customHeight="1" x14ac:dyDescent="0.25">
      <c r="A13" s="219">
        <v>3</v>
      </c>
      <c r="B13" s="220"/>
      <c r="C13" s="221"/>
      <c r="D13" s="140" t="s">
        <v>13</v>
      </c>
      <c r="E13" s="18">
        <f>E14+E21+E40</f>
        <v>55222.150000000009</v>
      </c>
      <c r="F13" s="18">
        <f t="shared" ref="F13" si="4">F14+F21+F40</f>
        <v>79000</v>
      </c>
      <c r="G13" s="18">
        <f t="shared" ref="G13" si="5">G14+G21+G40</f>
        <v>0</v>
      </c>
      <c r="H13" s="18">
        <f>H14+H21+H40</f>
        <v>66385.400000000009</v>
      </c>
      <c r="I13" s="149">
        <f t="shared" si="1"/>
        <v>120.21516728341797</v>
      </c>
      <c r="J13" s="103">
        <f t="shared" si="2"/>
        <v>84.032151898734185</v>
      </c>
      <c r="K13" s="20"/>
    </row>
    <row r="14" spans="1:11" ht="21.75" customHeight="1" x14ac:dyDescent="0.25">
      <c r="A14" s="210">
        <v>31</v>
      </c>
      <c r="B14" s="211"/>
      <c r="C14" s="212"/>
      <c r="D14" s="144" t="s">
        <v>14</v>
      </c>
      <c r="E14" s="19">
        <f>E15+E17+E19</f>
        <v>44836.73</v>
      </c>
      <c r="F14" s="127">
        <f>F15+F17+F19</f>
        <v>61500</v>
      </c>
      <c r="G14" s="127">
        <f>G15+G17+G19</f>
        <v>0</v>
      </c>
      <c r="H14" s="127">
        <f>H15+H17+H19</f>
        <v>54071.990000000005</v>
      </c>
      <c r="I14" s="149">
        <f t="shared" si="1"/>
        <v>120.59753242486684</v>
      </c>
      <c r="J14" s="103">
        <f t="shared" si="2"/>
        <v>87.921934959349599</v>
      </c>
      <c r="K14" s="134"/>
    </row>
    <row r="15" spans="1:11" s="139" customFormat="1" ht="21.75" customHeight="1" x14ac:dyDescent="0.25">
      <c r="A15" s="141"/>
      <c r="B15" s="142">
        <v>311</v>
      </c>
      <c r="C15" s="143"/>
      <c r="D15" s="144" t="s">
        <v>14</v>
      </c>
      <c r="E15" s="19">
        <f>E16</f>
        <v>37293.33</v>
      </c>
      <c r="F15" s="127">
        <f>F16</f>
        <v>50000</v>
      </c>
      <c r="G15" s="127">
        <f>G16</f>
        <v>0</v>
      </c>
      <c r="H15" s="127">
        <f>H16</f>
        <v>44260.94</v>
      </c>
      <c r="I15" s="149">
        <f t="shared" si="1"/>
        <v>118.68326051870402</v>
      </c>
      <c r="J15" s="103">
        <f t="shared" si="2"/>
        <v>88.52188000000001</v>
      </c>
    </row>
    <row r="16" spans="1:11" s="139" customFormat="1" ht="21.75" customHeight="1" x14ac:dyDescent="0.25">
      <c r="A16" s="141"/>
      <c r="B16" s="142"/>
      <c r="C16" s="143">
        <v>3111</v>
      </c>
      <c r="D16" s="144" t="s">
        <v>46</v>
      </c>
      <c r="E16" s="19">
        <v>37293.33</v>
      </c>
      <c r="F16" s="127">
        <v>50000</v>
      </c>
      <c r="G16" s="127">
        <v>0</v>
      </c>
      <c r="H16" s="127">
        <v>44260.94</v>
      </c>
      <c r="I16" s="149">
        <f t="shared" si="1"/>
        <v>118.68326051870402</v>
      </c>
      <c r="J16" s="103">
        <f t="shared" si="2"/>
        <v>88.52188000000001</v>
      </c>
    </row>
    <row r="17" spans="1:11" s="139" customFormat="1" ht="21.75" customHeight="1" x14ac:dyDescent="0.25">
      <c r="A17" s="141"/>
      <c r="B17" s="142">
        <v>312</v>
      </c>
      <c r="C17" s="143"/>
      <c r="D17" s="144" t="s">
        <v>47</v>
      </c>
      <c r="E17" s="19">
        <v>1390</v>
      </c>
      <c r="F17" s="127">
        <f>F18</f>
        <v>3300</v>
      </c>
      <c r="G17" s="127">
        <f>G18</f>
        <v>0</v>
      </c>
      <c r="H17" s="127">
        <f>H18</f>
        <v>2508</v>
      </c>
      <c r="I17" s="149">
        <f t="shared" si="1"/>
        <v>180.431654676259</v>
      </c>
      <c r="J17" s="103">
        <f t="shared" si="2"/>
        <v>76</v>
      </c>
    </row>
    <row r="18" spans="1:11" s="139" customFormat="1" ht="21.75" customHeight="1" x14ac:dyDescent="0.25">
      <c r="A18" s="141"/>
      <c r="B18" s="142"/>
      <c r="C18" s="143">
        <v>3121</v>
      </c>
      <c r="D18" s="144" t="s">
        <v>47</v>
      </c>
      <c r="E18" s="19">
        <v>2313.1799999999998</v>
      </c>
      <c r="F18" s="127">
        <v>3300</v>
      </c>
      <c r="G18" s="127">
        <v>0</v>
      </c>
      <c r="H18" s="127">
        <v>2508</v>
      </c>
      <c r="I18" s="149">
        <f t="shared" si="1"/>
        <v>108.42217207480611</v>
      </c>
      <c r="J18" s="103">
        <f t="shared" si="2"/>
        <v>76</v>
      </c>
    </row>
    <row r="19" spans="1:11" s="139" customFormat="1" ht="21.75" customHeight="1" x14ac:dyDescent="0.25">
      <c r="A19" s="141"/>
      <c r="B19" s="142">
        <v>313</v>
      </c>
      <c r="C19" s="143"/>
      <c r="D19" s="144" t="s">
        <v>48</v>
      </c>
      <c r="E19" s="19">
        <f>E20</f>
        <v>6153.4</v>
      </c>
      <c r="F19" s="127">
        <f>F20</f>
        <v>8200</v>
      </c>
      <c r="G19" s="127">
        <f>G20</f>
        <v>0</v>
      </c>
      <c r="H19" s="127">
        <f>H20</f>
        <v>7303.05</v>
      </c>
      <c r="I19" s="149">
        <f t="shared" si="1"/>
        <v>118.68316702960966</v>
      </c>
      <c r="J19" s="103">
        <f t="shared" si="2"/>
        <v>89.061585365853659</v>
      </c>
    </row>
    <row r="20" spans="1:11" s="139" customFormat="1" ht="21.75" customHeight="1" x14ac:dyDescent="0.25">
      <c r="A20" s="141"/>
      <c r="B20" s="142"/>
      <c r="C20" s="143">
        <v>3132</v>
      </c>
      <c r="D20" s="144" t="s">
        <v>182</v>
      </c>
      <c r="E20" s="19">
        <v>6153.4</v>
      </c>
      <c r="F20" s="127">
        <v>8200</v>
      </c>
      <c r="G20" s="127">
        <v>0</v>
      </c>
      <c r="H20" s="127">
        <v>7303.05</v>
      </c>
      <c r="I20" s="149">
        <f t="shared" si="1"/>
        <v>118.68316702960966</v>
      </c>
      <c r="J20" s="103">
        <f t="shared" si="2"/>
        <v>89.061585365853659</v>
      </c>
    </row>
    <row r="21" spans="1:11" ht="16.5" customHeight="1" x14ac:dyDescent="0.25">
      <c r="A21" s="210">
        <v>32</v>
      </c>
      <c r="B21" s="211"/>
      <c r="C21" s="212"/>
      <c r="D21" s="144" t="s">
        <v>23</v>
      </c>
      <c r="E21" s="19">
        <f>E22+E26+E30+E36</f>
        <v>10089.34</v>
      </c>
      <c r="F21" s="127">
        <f>F22+F26+F30+F36</f>
        <v>17000</v>
      </c>
      <c r="G21" s="127">
        <v>0</v>
      </c>
      <c r="H21" s="127">
        <f>H22+H26+H30+H36</f>
        <v>11975.96</v>
      </c>
      <c r="I21" s="149">
        <f t="shared" si="1"/>
        <v>118.69914186656409</v>
      </c>
      <c r="J21" s="103">
        <f t="shared" si="2"/>
        <v>70.446823529411759</v>
      </c>
      <c r="K21" s="134"/>
    </row>
    <row r="22" spans="1:11" s="139" customFormat="1" ht="16.5" customHeight="1" x14ac:dyDescent="0.25">
      <c r="A22" s="141"/>
      <c r="B22" s="142">
        <v>321</v>
      </c>
      <c r="C22" s="143"/>
      <c r="D22" s="144" t="s">
        <v>50</v>
      </c>
      <c r="E22" s="19">
        <f>E23+E24+E25</f>
        <v>2861.16</v>
      </c>
      <c r="F22" s="127">
        <f>F23+F24+F25</f>
        <v>6000</v>
      </c>
      <c r="G22" s="127">
        <f>G23+G24+G25</f>
        <v>0</v>
      </c>
      <c r="H22" s="127">
        <f>H23+H24+H25</f>
        <v>4819.99</v>
      </c>
      <c r="I22" s="149">
        <f t="shared" si="1"/>
        <v>168.46279131541053</v>
      </c>
      <c r="J22" s="103">
        <f t="shared" si="2"/>
        <v>80.333166666666671</v>
      </c>
    </row>
    <row r="23" spans="1:11" s="139" customFormat="1" ht="16.5" customHeight="1" x14ac:dyDescent="0.25">
      <c r="A23" s="141"/>
      <c r="B23" s="142"/>
      <c r="C23" s="143">
        <v>3211</v>
      </c>
      <c r="D23" s="144" t="s">
        <v>58</v>
      </c>
      <c r="E23" s="19">
        <v>971.61</v>
      </c>
      <c r="F23" s="127">
        <v>3200</v>
      </c>
      <c r="G23" s="127">
        <v>0</v>
      </c>
      <c r="H23" s="127">
        <v>2601.6</v>
      </c>
      <c r="I23" s="149">
        <f t="shared" si="1"/>
        <v>267.76175626022786</v>
      </c>
      <c r="J23" s="103">
        <f t="shared" si="2"/>
        <v>81.3</v>
      </c>
    </row>
    <row r="24" spans="1:11" s="139" customFormat="1" ht="16.5" customHeight="1" x14ac:dyDescent="0.25">
      <c r="A24" s="141"/>
      <c r="B24" s="142"/>
      <c r="C24" s="143">
        <v>3212</v>
      </c>
      <c r="D24" s="144" t="s">
        <v>183</v>
      </c>
      <c r="E24" s="19">
        <v>1809.55</v>
      </c>
      <c r="F24" s="127">
        <v>2550</v>
      </c>
      <c r="G24" s="127">
        <v>0</v>
      </c>
      <c r="H24" s="127">
        <v>2028.39</v>
      </c>
      <c r="I24" s="149">
        <f t="shared" si="1"/>
        <v>112.09361443452792</v>
      </c>
      <c r="J24" s="103">
        <f t="shared" si="2"/>
        <v>79.544705882352943</v>
      </c>
    </row>
    <row r="25" spans="1:11" s="139" customFormat="1" ht="16.5" customHeight="1" x14ac:dyDescent="0.25">
      <c r="A25" s="141"/>
      <c r="B25" s="142"/>
      <c r="C25" s="143">
        <v>3213</v>
      </c>
      <c r="D25" s="144" t="s">
        <v>177</v>
      </c>
      <c r="E25" s="19">
        <v>80</v>
      </c>
      <c r="F25" s="127">
        <v>250</v>
      </c>
      <c r="G25" s="127">
        <v>0</v>
      </c>
      <c r="H25" s="127">
        <v>190</v>
      </c>
      <c r="I25" s="149">
        <f t="shared" si="1"/>
        <v>237.5</v>
      </c>
      <c r="J25" s="103">
        <f t="shared" si="2"/>
        <v>76</v>
      </c>
    </row>
    <row r="26" spans="1:11" s="139" customFormat="1" ht="16.5" customHeight="1" x14ac:dyDescent="0.25">
      <c r="A26" s="141"/>
      <c r="B26" s="142">
        <v>322</v>
      </c>
      <c r="C26" s="143"/>
      <c r="D26" s="144" t="s">
        <v>52</v>
      </c>
      <c r="E26" s="19">
        <f>E27+E28+E29</f>
        <v>2686.1400000000003</v>
      </c>
      <c r="F26" s="127">
        <f>F27+F28+F29</f>
        <v>4000</v>
      </c>
      <c r="G26" s="127">
        <f>G27+G28+G29</f>
        <v>0</v>
      </c>
      <c r="H26" s="127">
        <f>H27+H28+H29</f>
        <v>2898.3300000000004</v>
      </c>
      <c r="I26" s="149">
        <f t="shared" si="1"/>
        <v>107.89943934418906</v>
      </c>
      <c r="J26" s="103">
        <f t="shared" si="2"/>
        <v>72.458250000000007</v>
      </c>
    </row>
    <row r="27" spans="1:11" s="139" customFormat="1" ht="16.5" customHeight="1" x14ac:dyDescent="0.25">
      <c r="A27" s="141"/>
      <c r="B27" s="142"/>
      <c r="C27" s="143">
        <v>3221</v>
      </c>
      <c r="D27" s="144" t="s">
        <v>61</v>
      </c>
      <c r="E27" s="19">
        <v>819.4</v>
      </c>
      <c r="F27" s="127">
        <v>1000</v>
      </c>
      <c r="G27" s="127">
        <v>0</v>
      </c>
      <c r="H27" s="127">
        <v>846.26</v>
      </c>
      <c r="I27" s="149">
        <f t="shared" si="1"/>
        <v>103.2780082987552</v>
      </c>
      <c r="J27" s="103">
        <f t="shared" si="2"/>
        <v>84.626000000000005</v>
      </c>
    </row>
    <row r="28" spans="1:11" s="139" customFormat="1" ht="16.5" customHeight="1" x14ac:dyDescent="0.25">
      <c r="A28" s="141"/>
      <c r="B28" s="142"/>
      <c r="C28" s="143">
        <v>3223</v>
      </c>
      <c r="D28" s="144" t="s">
        <v>71</v>
      </c>
      <c r="E28" s="19">
        <v>1670.15</v>
      </c>
      <c r="F28" s="127">
        <v>2800</v>
      </c>
      <c r="G28" s="127">
        <v>0</v>
      </c>
      <c r="H28" s="127">
        <v>1940.04</v>
      </c>
      <c r="I28" s="149">
        <f t="shared" si="1"/>
        <v>116.15962638086398</v>
      </c>
      <c r="J28" s="103">
        <f t="shared" si="2"/>
        <v>69.287142857142854</v>
      </c>
    </row>
    <row r="29" spans="1:11" s="139" customFormat="1" ht="16.5" customHeight="1" x14ac:dyDescent="0.25">
      <c r="A29" s="141"/>
      <c r="B29" s="142"/>
      <c r="C29" s="143">
        <v>3225</v>
      </c>
      <c r="D29" s="144" t="s">
        <v>178</v>
      </c>
      <c r="E29" s="19">
        <v>196.59</v>
      </c>
      <c r="F29" s="127">
        <v>200</v>
      </c>
      <c r="G29" s="127">
        <v>0</v>
      </c>
      <c r="H29" s="127">
        <v>112.03</v>
      </c>
      <c r="I29" s="149">
        <f t="shared" si="1"/>
        <v>56.986621903453894</v>
      </c>
      <c r="J29" s="103">
        <f t="shared" si="2"/>
        <v>56.015000000000001</v>
      </c>
    </row>
    <row r="30" spans="1:11" s="139" customFormat="1" ht="16.5" customHeight="1" x14ac:dyDescent="0.25">
      <c r="A30" s="141"/>
      <c r="B30" s="142">
        <v>323</v>
      </c>
      <c r="C30" s="143"/>
      <c r="D30" s="144" t="s">
        <v>63</v>
      </c>
      <c r="E30" s="19">
        <f>E31+E32+E33+E34+E35</f>
        <v>3925.12</v>
      </c>
      <c r="F30" s="127">
        <f>F31+F32+F33+F34+F35</f>
        <v>5000</v>
      </c>
      <c r="G30" s="127">
        <f>G31+G32+G33+G34+G35</f>
        <v>0</v>
      </c>
      <c r="H30" s="127">
        <f>H31+H32+H33+H34+H35</f>
        <v>2853.39</v>
      </c>
      <c r="I30" s="149">
        <f t="shared" si="1"/>
        <v>72.695611853905106</v>
      </c>
      <c r="J30" s="103">
        <f t="shared" si="2"/>
        <v>57.067800000000005</v>
      </c>
    </row>
    <row r="31" spans="1:11" s="139" customFormat="1" ht="16.5" customHeight="1" x14ac:dyDescent="0.25">
      <c r="A31" s="141"/>
      <c r="B31" s="142"/>
      <c r="C31" s="143">
        <v>3231</v>
      </c>
      <c r="D31" s="144" t="s">
        <v>184</v>
      </c>
      <c r="E31" s="19">
        <v>678.49</v>
      </c>
      <c r="F31" s="127">
        <v>1000</v>
      </c>
      <c r="G31" s="127">
        <v>0</v>
      </c>
      <c r="H31" s="127">
        <v>641.54999999999995</v>
      </c>
      <c r="I31" s="149">
        <f t="shared" si="1"/>
        <v>94.55555719317897</v>
      </c>
      <c r="J31" s="103">
        <f t="shared" si="2"/>
        <v>64.155000000000001</v>
      </c>
    </row>
    <row r="32" spans="1:11" s="139" customFormat="1" ht="16.5" customHeight="1" x14ac:dyDescent="0.25">
      <c r="A32" s="141"/>
      <c r="B32" s="142"/>
      <c r="C32" s="143">
        <v>3232</v>
      </c>
      <c r="D32" s="144" t="s">
        <v>179</v>
      </c>
      <c r="E32" s="19">
        <v>1658.49</v>
      </c>
      <c r="F32" s="127">
        <v>800</v>
      </c>
      <c r="G32" s="127">
        <v>0</v>
      </c>
      <c r="H32" s="127">
        <v>445</v>
      </c>
      <c r="I32" s="149">
        <f t="shared" si="1"/>
        <v>26.831636006246644</v>
      </c>
      <c r="J32" s="103">
        <f t="shared" si="2"/>
        <v>55.625</v>
      </c>
    </row>
    <row r="33" spans="1:11" s="139" customFormat="1" ht="16.5" customHeight="1" x14ac:dyDescent="0.25">
      <c r="A33" s="141"/>
      <c r="B33" s="142"/>
      <c r="C33" s="143">
        <v>3234</v>
      </c>
      <c r="D33" s="144" t="s">
        <v>74</v>
      </c>
      <c r="E33" s="19">
        <v>255.44</v>
      </c>
      <c r="F33" s="127">
        <v>400</v>
      </c>
      <c r="G33" s="127">
        <v>0</v>
      </c>
      <c r="H33" s="127">
        <v>275.56</v>
      </c>
      <c r="I33" s="149">
        <f t="shared" si="1"/>
        <v>107.87660507359851</v>
      </c>
      <c r="J33" s="103">
        <f t="shared" si="2"/>
        <v>68.89</v>
      </c>
    </row>
    <row r="34" spans="1:11" s="139" customFormat="1" ht="16.5" customHeight="1" x14ac:dyDescent="0.25">
      <c r="A34" s="141"/>
      <c r="B34" s="142"/>
      <c r="C34" s="143">
        <v>3237</v>
      </c>
      <c r="D34" s="144" t="s">
        <v>64</v>
      </c>
      <c r="E34" s="19">
        <v>744.64</v>
      </c>
      <c r="F34" s="127">
        <v>1300</v>
      </c>
      <c r="G34" s="127">
        <v>0</v>
      </c>
      <c r="H34" s="127">
        <v>1054.32</v>
      </c>
      <c r="I34" s="149">
        <f t="shared" si="1"/>
        <v>141.58788139235065</v>
      </c>
      <c r="J34" s="103">
        <f t="shared" si="2"/>
        <v>81.101538461538453</v>
      </c>
    </row>
    <row r="35" spans="1:11" s="139" customFormat="1" ht="16.5" customHeight="1" x14ac:dyDescent="0.25">
      <c r="A35" s="141"/>
      <c r="B35" s="142"/>
      <c r="C35" s="143">
        <v>3238</v>
      </c>
      <c r="D35" s="144" t="s">
        <v>77</v>
      </c>
      <c r="E35" s="19">
        <v>588.05999999999995</v>
      </c>
      <c r="F35" s="127">
        <v>1500</v>
      </c>
      <c r="G35" s="127">
        <v>0</v>
      </c>
      <c r="H35" s="127">
        <v>436.96</v>
      </c>
      <c r="I35" s="149">
        <f t="shared" si="1"/>
        <v>74.305342992211692</v>
      </c>
      <c r="J35" s="103">
        <f t="shared" si="2"/>
        <v>29.130666666666666</v>
      </c>
    </row>
    <row r="36" spans="1:11" s="139" customFormat="1" ht="16.5" customHeight="1" x14ac:dyDescent="0.25">
      <c r="A36" s="141"/>
      <c r="B36" s="142">
        <v>329</v>
      </c>
      <c r="C36" s="143"/>
      <c r="D36" s="144" t="s">
        <v>185</v>
      </c>
      <c r="E36" s="19">
        <f>E37+E38+E39</f>
        <v>616.91999999999996</v>
      </c>
      <c r="F36" s="127">
        <f>F37+F38+F39</f>
        <v>2000</v>
      </c>
      <c r="G36" s="127">
        <f>G37+G38+G39</f>
        <v>0</v>
      </c>
      <c r="H36" s="127">
        <f>H37+H38+H39</f>
        <v>1404.25</v>
      </c>
      <c r="I36" s="149">
        <f t="shared" si="1"/>
        <v>227.62270634766261</v>
      </c>
      <c r="J36" s="103">
        <f t="shared" si="2"/>
        <v>70.212500000000006</v>
      </c>
    </row>
    <row r="37" spans="1:11" s="139" customFormat="1" ht="16.5" customHeight="1" x14ac:dyDescent="0.25">
      <c r="A37" s="141"/>
      <c r="B37" s="142"/>
      <c r="C37" s="143">
        <v>3293</v>
      </c>
      <c r="D37" s="144" t="s">
        <v>84</v>
      </c>
      <c r="E37" s="19">
        <v>582.92999999999995</v>
      </c>
      <c r="F37" s="127">
        <v>1600</v>
      </c>
      <c r="G37" s="127">
        <v>0</v>
      </c>
      <c r="H37" s="127">
        <v>1297.26</v>
      </c>
      <c r="I37" s="149">
        <f t="shared" si="1"/>
        <v>222.54129998456077</v>
      </c>
      <c r="J37" s="103">
        <f t="shared" si="2"/>
        <v>81.078749999999999</v>
      </c>
    </row>
    <row r="38" spans="1:11" s="139" customFormat="1" ht="16.5" customHeight="1" x14ac:dyDescent="0.25">
      <c r="A38" s="141"/>
      <c r="B38" s="142"/>
      <c r="C38" s="143">
        <v>3295</v>
      </c>
      <c r="D38" s="144" t="s">
        <v>54</v>
      </c>
      <c r="E38" s="19">
        <v>3.99</v>
      </c>
      <c r="F38" s="127">
        <v>100</v>
      </c>
      <c r="G38" s="127">
        <v>0</v>
      </c>
      <c r="H38" s="127">
        <v>3.99</v>
      </c>
      <c r="I38" s="149">
        <f t="shared" si="1"/>
        <v>100</v>
      </c>
      <c r="J38" s="103">
        <f t="shared" si="2"/>
        <v>3.9900000000000007</v>
      </c>
    </row>
    <row r="39" spans="1:11" s="139" customFormat="1" ht="16.5" customHeight="1" x14ac:dyDescent="0.25">
      <c r="A39" s="141"/>
      <c r="B39" s="142"/>
      <c r="C39" s="143">
        <v>3299</v>
      </c>
      <c r="D39" s="144" t="s">
        <v>180</v>
      </c>
      <c r="E39" s="19">
        <v>30</v>
      </c>
      <c r="F39" s="127">
        <v>300</v>
      </c>
      <c r="G39" s="127">
        <v>0</v>
      </c>
      <c r="H39" s="127">
        <v>103</v>
      </c>
      <c r="I39" s="149">
        <f t="shared" si="1"/>
        <v>343.33333333333331</v>
      </c>
      <c r="J39" s="103">
        <f t="shared" si="2"/>
        <v>34.333333333333336</v>
      </c>
    </row>
    <row r="40" spans="1:11" x14ac:dyDescent="0.25">
      <c r="A40" s="210">
        <v>34</v>
      </c>
      <c r="B40" s="211"/>
      <c r="C40" s="212"/>
      <c r="D40" s="144" t="s">
        <v>56</v>
      </c>
      <c r="E40" s="19">
        <f>E41</f>
        <v>296.08</v>
      </c>
      <c r="F40" s="127">
        <f>F41</f>
        <v>500</v>
      </c>
      <c r="G40" s="127">
        <v>0</v>
      </c>
      <c r="H40" s="127">
        <f>H41</f>
        <v>337.45</v>
      </c>
      <c r="I40" s="149">
        <f t="shared" si="1"/>
        <v>113.97257497973521</v>
      </c>
      <c r="J40" s="103">
        <f t="shared" si="2"/>
        <v>67.489999999999995</v>
      </c>
      <c r="K40" s="134"/>
    </row>
    <row r="41" spans="1:11" s="139" customFormat="1" x14ac:dyDescent="0.25">
      <c r="A41" s="141"/>
      <c r="B41" s="142">
        <v>343</v>
      </c>
      <c r="C41" s="143"/>
      <c r="D41" s="144" t="s">
        <v>57</v>
      </c>
      <c r="E41" s="19">
        <f>E42</f>
        <v>296.08</v>
      </c>
      <c r="F41" s="19">
        <f>F42</f>
        <v>500</v>
      </c>
      <c r="G41" s="19">
        <f>G42</f>
        <v>0</v>
      </c>
      <c r="H41" s="19">
        <f>H42</f>
        <v>337.45</v>
      </c>
      <c r="I41" s="149">
        <f t="shared" si="1"/>
        <v>113.97257497973521</v>
      </c>
      <c r="J41" s="103">
        <f t="shared" si="2"/>
        <v>67.489999999999995</v>
      </c>
    </row>
    <row r="42" spans="1:11" s="139" customFormat="1" x14ac:dyDescent="0.25">
      <c r="A42" s="141"/>
      <c r="B42" s="142"/>
      <c r="C42" s="143">
        <v>3431</v>
      </c>
      <c r="D42" s="144" t="s">
        <v>181</v>
      </c>
      <c r="E42" s="19">
        <v>296.08</v>
      </c>
      <c r="F42" s="19">
        <v>500</v>
      </c>
      <c r="G42" s="19">
        <v>0</v>
      </c>
      <c r="H42" s="19">
        <v>337.45</v>
      </c>
      <c r="I42" s="149">
        <f t="shared" si="1"/>
        <v>113.97257497973521</v>
      </c>
      <c r="J42" s="103">
        <f t="shared" si="2"/>
        <v>67.489999999999995</v>
      </c>
    </row>
    <row r="43" spans="1:11" ht="23.25" customHeight="1" x14ac:dyDescent="0.25">
      <c r="A43" s="216" t="s">
        <v>169</v>
      </c>
      <c r="B43" s="217"/>
      <c r="C43" s="218"/>
      <c r="D43" s="159" t="s">
        <v>100</v>
      </c>
      <c r="E43" s="160">
        <f>E44</f>
        <v>1302.22</v>
      </c>
      <c r="F43" s="160">
        <f t="shared" ref="F43:H43" si="6">F44</f>
        <v>4500</v>
      </c>
      <c r="G43" s="160">
        <f t="shared" si="6"/>
        <v>0</v>
      </c>
      <c r="H43" s="160">
        <f t="shared" si="6"/>
        <v>1697.98</v>
      </c>
      <c r="I43" s="149">
        <f t="shared" si="1"/>
        <v>130.39117814194222</v>
      </c>
      <c r="J43" s="103">
        <f t="shared" si="2"/>
        <v>37.732888888888887</v>
      </c>
      <c r="K43" s="20"/>
    </row>
    <row r="44" spans="1:11" ht="20.25" customHeight="1" x14ac:dyDescent="0.25">
      <c r="A44" s="219">
        <v>3</v>
      </c>
      <c r="B44" s="220"/>
      <c r="C44" s="221"/>
      <c r="D44" s="140" t="s">
        <v>13</v>
      </c>
      <c r="E44" s="18">
        <f>E45+E48</f>
        <v>1302.22</v>
      </c>
      <c r="F44" s="18">
        <f t="shared" ref="F44" si="7">F45+F48</f>
        <v>4500</v>
      </c>
      <c r="G44" s="18">
        <f t="shared" ref="G44" si="8">G45+G48</f>
        <v>0</v>
      </c>
      <c r="H44" s="18">
        <f>H45+H48</f>
        <v>1697.98</v>
      </c>
      <c r="I44" s="149">
        <f t="shared" si="1"/>
        <v>130.39117814194222</v>
      </c>
      <c r="J44" s="103">
        <f t="shared" si="2"/>
        <v>37.732888888888887</v>
      </c>
      <c r="K44" s="20"/>
    </row>
    <row r="45" spans="1:11" ht="23.25" customHeight="1" x14ac:dyDescent="0.25">
      <c r="A45" s="210">
        <v>31</v>
      </c>
      <c r="B45" s="211"/>
      <c r="C45" s="212"/>
      <c r="D45" s="144" t="s">
        <v>14</v>
      </c>
      <c r="E45" s="19">
        <f>E46</f>
        <v>923.18</v>
      </c>
      <c r="F45" s="127">
        <f>F46</f>
        <v>2000</v>
      </c>
      <c r="G45" s="127">
        <v>0</v>
      </c>
      <c r="H45" s="127">
        <f>H46</f>
        <v>860</v>
      </c>
      <c r="I45" s="149">
        <f t="shared" si="1"/>
        <v>93.156264217162416</v>
      </c>
      <c r="J45" s="103">
        <f t="shared" si="2"/>
        <v>43</v>
      </c>
      <c r="K45" s="134"/>
    </row>
    <row r="46" spans="1:11" s="150" customFormat="1" ht="23.25" customHeight="1" x14ac:dyDescent="0.25">
      <c r="A46" s="151"/>
      <c r="B46" s="152">
        <v>312</v>
      </c>
      <c r="C46" s="153"/>
      <c r="D46" s="144" t="s">
        <v>47</v>
      </c>
      <c r="E46" s="19">
        <f>E47</f>
        <v>923.18</v>
      </c>
      <c r="F46" s="127">
        <f>F47</f>
        <v>2000</v>
      </c>
      <c r="G46" s="127">
        <f>G47</f>
        <v>0</v>
      </c>
      <c r="H46" s="127">
        <f>H47</f>
        <v>860</v>
      </c>
      <c r="I46" s="149">
        <f t="shared" si="1"/>
        <v>93.156264217162416</v>
      </c>
      <c r="J46" s="103">
        <f t="shared" si="2"/>
        <v>43</v>
      </c>
    </row>
    <row r="47" spans="1:11" s="150" customFormat="1" ht="23.25" customHeight="1" x14ac:dyDescent="0.25">
      <c r="A47" s="151"/>
      <c r="B47" s="152"/>
      <c r="C47" s="153">
        <v>3121</v>
      </c>
      <c r="D47" s="144" t="s">
        <v>47</v>
      </c>
      <c r="E47" s="19">
        <v>923.18</v>
      </c>
      <c r="F47" s="127">
        <v>2000</v>
      </c>
      <c r="G47" s="127">
        <v>0</v>
      </c>
      <c r="H47" s="127">
        <v>860</v>
      </c>
      <c r="I47" s="149">
        <f t="shared" si="1"/>
        <v>93.156264217162416</v>
      </c>
      <c r="J47" s="103">
        <f t="shared" si="2"/>
        <v>43</v>
      </c>
    </row>
    <row r="48" spans="1:11" ht="22.5" customHeight="1" x14ac:dyDescent="0.25">
      <c r="A48" s="210">
        <v>32</v>
      </c>
      <c r="B48" s="211"/>
      <c r="C48" s="212"/>
      <c r="D48" s="144" t="s">
        <v>23</v>
      </c>
      <c r="E48" s="19">
        <f>E49+E51+E53</f>
        <v>379.04</v>
      </c>
      <c r="F48" s="127">
        <f>F49+F51+F53</f>
        <v>2500</v>
      </c>
      <c r="G48" s="127">
        <v>0</v>
      </c>
      <c r="H48" s="127">
        <f>H49+H51+H53</f>
        <v>837.98</v>
      </c>
      <c r="I48" s="149">
        <f t="shared" si="1"/>
        <v>221.0795694385817</v>
      </c>
      <c r="J48" s="103">
        <f t="shared" si="2"/>
        <v>33.519199999999998</v>
      </c>
      <c r="K48" s="134"/>
    </row>
    <row r="49" spans="1:11" s="150" customFormat="1" ht="22.5" customHeight="1" x14ac:dyDescent="0.25">
      <c r="A49" s="151"/>
      <c r="B49" s="152">
        <v>321</v>
      </c>
      <c r="C49" s="153"/>
      <c r="D49" s="144" t="s">
        <v>50</v>
      </c>
      <c r="E49" s="19">
        <f>E50</f>
        <v>379.04</v>
      </c>
      <c r="F49" s="19">
        <f>F50</f>
        <v>1200</v>
      </c>
      <c r="G49" s="19">
        <f>G50</f>
        <v>0</v>
      </c>
      <c r="H49" s="19">
        <f>H50</f>
        <v>360</v>
      </c>
      <c r="I49" s="149">
        <f t="shared" si="1"/>
        <v>94.976783452933716</v>
      </c>
      <c r="J49" s="103">
        <f t="shared" si="2"/>
        <v>30</v>
      </c>
    </row>
    <row r="50" spans="1:11" s="150" customFormat="1" ht="22.5" customHeight="1" x14ac:dyDescent="0.25">
      <c r="A50" s="151"/>
      <c r="B50" s="152"/>
      <c r="C50" s="153">
        <v>3211</v>
      </c>
      <c r="D50" s="144" t="s">
        <v>58</v>
      </c>
      <c r="E50" s="19">
        <v>379.04</v>
      </c>
      <c r="F50" s="19">
        <v>1200</v>
      </c>
      <c r="G50" s="19">
        <v>0</v>
      </c>
      <c r="H50" s="19">
        <v>360</v>
      </c>
      <c r="I50" s="149">
        <f t="shared" si="1"/>
        <v>94.976783452933716</v>
      </c>
      <c r="J50" s="103">
        <f t="shared" si="2"/>
        <v>30</v>
      </c>
    </row>
    <row r="51" spans="1:11" s="150" customFormat="1" ht="22.5" customHeight="1" x14ac:dyDescent="0.25">
      <c r="A51" s="151"/>
      <c r="B51" s="152">
        <v>322</v>
      </c>
      <c r="C51" s="153"/>
      <c r="D51" s="144" t="s">
        <v>52</v>
      </c>
      <c r="E51" s="19">
        <f>E52</f>
        <v>0</v>
      </c>
      <c r="F51" s="19">
        <f>F52</f>
        <v>300</v>
      </c>
      <c r="G51" s="19">
        <f>G52</f>
        <v>0</v>
      </c>
      <c r="H51" s="19">
        <f>H52</f>
        <v>0</v>
      </c>
      <c r="I51" s="149" t="e">
        <f t="shared" si="1"/>
        <v>#DIV/0!</v>
      </c>
      <c r="J51" s="103">
        <f t="shared" si="2"/>
        <v>0</v>
      </c>
    </row>
    <row r="52" spans="1:11" s="150" customFormat="1" ht="22.5" customHeight="1" x14ac:dyDescent="0.25">
      <c r="A52" s="151"/>
      <c r="B52" s="152"/>
      <c r="C52" s="153">
        <v>3221</v>
      </c>
      <c r="D52" s="144" t="s">
        <v>61</v>
      </c>
      <c r="E52" s="19">
        <v>0</v>
      </c>
      <c r="F52" s="19">
        <v>300</v>
      </c>
      <c r="G52" s="19">
        <v>0</v>
      </c>
      <c r="H52" s="19">
        <v>0</v>
      </c>
      <c r="I52" s="149" t="e">
        <f t="shared" si="1"/>
        <v>#DIV/0!</v>
      </c>
      <c r="J52" s="103">
        <f t="shared" si="2"/>
        <v>0</v>
      </c>
    </row>
    <row r="53" spans="1:11" s="150" customFormat="1" ht="22.5" customHeight="1" x14ac:dyDescent="0.25">
      <c r="A53" s="151"/>
      <c r="B53" s="152">
        <v>323</v>
      </c>
      <c r="C53" s="153"/>
      <c r="D53" s="144" t="s">
        <v>63</v>
      </c>
      <c r="E53" s="19">
        <f>E54</f>
        <v>0</v>
      </c>
      <c r="F53" s="19">
        <f>F54</f>
        <v>1000</v>
      </c>
      <c r="G53" s="19">
        <f>G54</f>
        <v>0</v>
      </c>
      <c r="H53" s="19">
        <f>H54</f>
        <v>477.98</v>
      </c>
      <c r="I53" s="149" t="e">
        <f t="shared" si="1"/>
        <v>#DIV/0!</v>
      </c>
      <c r="J53" s="103">
        <f t="shared" si="2"/>
        <v>47.798000000000002</v>
      </c>
    </row>
    <row r="54" spans="1:11" s="150" customFormat="1" ht="22.5" customHeight="1" x14ac:dyDescent="0.25">
      <c r="A54" s="151"/>
      <c r="B54" s="152"/>
      <c r="C54" s="153">
        <v>3237</v>
      </c>
      <c r="D54" s="144" t="s">
        <v>64</v>
      </c>
      <c r="E54" s="19">
        <v>0</v>
      </c>
      <c r="F54" s="19">
        <v>1000</v>
      </c>
      <c r="G54" s="19">
        <v>0</v>
      </c>
      <c r="H54" s="19">
        <v>477.98</v>
      </c>
      <c r="I54" s="149" t="e">
        <f t="shared" si="1"/>
        <v>#DIV/0!</v>
      </c>
      <c r="J54" s="103">
        <f t="shared" si="2"/>
        <v>47.798000000000002</v>
      </c>
    </row>
    <row r="55" spans="1:11" s="150" customFormat="1" ht="23.25" customHeight="1" x14ac:dyDescent="0.25">
      <c r="A55" s="216" t="s">
        <v>191</v>
      </c>
      <c r="B55" s="217"/>
      <c r="C55" s="218"/>
      <c r="D55" s="159" t="s">
        <v>192</v>
      </c>
      <c r="E55" s="160">
        <f>E56</f>
        <v>0</v>
      </c>
      <c r="F55" s="160">
        <f t="shared" ref="F55:H55" si="9">F56</f>
        <v>0</v>
      </c>
      <c r="G55" s="160">
        <f t="shared" si="9"/>
        <v>0</v>
      </c>
      <c r="H55" s="160">
        <f t="shared" si="9"/>
        <v>5443.16</v>
      </c>
      <c r="I55" s="149" t="e">
        <f t="shared" si="1"/>
        <v>#DIV/0!</v>
      </c>
      <c r="J55" s="103" t="e">
        <f t="shared" si="2"/>
        <v>#DIV/0!</v>
      </c>
      <c r="K55" s="20"/>
    </row>
    <row r="56" spans="1:11" s="150" customFormat="1" ht="22.5" customHeight="1" x14ac:dyDescent="0.25">
      <c r="A56" s="151">
        <v>3</v>
      </c>
      <c r="B56" s="152" t="s">
        <v>193</v>
      </c>
      <c r="C56" s="153"/>
      <c r="D56" s="144"/>
      <c r="E56" s="19"/>
      <c r="F56" s="19"/>
      <c r="G56" s="19"/>
      <c r="H56" s="19">
        <f>H57+H58</f>
        <v>5443.16</v>
      </c>
      <c r="I56" s="149" t="e">
        <f t="shared" si="1"/>
        <v>#DIV/0!</v>
      </c>
      <c r="J56" s="103" t="e">
        <f t="shared" si="2"/>
        <v>#DIV/0!</v>
      </c>
    </row>
    <row r="57" spans="1:11" s="150" customFormat="1" ht="22.5" customHeight="1" x14ac:dyDescent="0.25">
      <c r="A57" s="151"/>
      <c r="B57" s="152">
        <v>31</v>
      </c>
      <c r="C57" s="153"/>
      <c r="D57" s="144" t="s">
        <v>176</v>
      </c>
      <c r="E57" s="19"/>
      <c r="F57" s="19"/>
      <c r="G57" s="19"/>
      <c r="H57" s="19">
        <v>4901.4799999999996</v>
      </c>
      <c r="I57" s="149" t="e">
        <f t="shared" si="1"/>
        <v>#DIV/0!</v>
      </c>
      <c r="J57" s="103" t="e">
        <f t="shared" si="2"/>
        <v>#DIV/0!</v>
      </c>
    </row>
    <row r="58" spans="1:11" s="150" customFormat="1" ht="22.5" customHeight="1" x14ac:dyDescent="0.25">
      <c r="A58" s="151"/>
      <c r="B58" s="152">
        <v>32</v>
      </c>
      <c r="C58" s="153"/>
      <c r="D58" s="144" t="s">
        <v>23</v>
      </c>
      <c r="E58" s="19"/>
      <c r="F58" s="19"/>
      <c r="G58" s="19"/>
      <c r="H58" s="19">
        <v>541.67999999999995</v>
      </c>
      <c r="I58" s="149" t="e">
        <f t="shared" si="1"/>
        <v>#DIV/0!</v>
      </c>
      <c r="J58" s="103" t="e">
        <f t="shared" si="2"/>
        <v>#DIV/0!</v>
      </c>
    </row>
    <row r="59" spans="1:11" ht="30.75" customHeight="1" x14ac:dyDescent="0.25">
      <c r="A59" s="222" t="s">
        <v>170</v>
      </c>
      <c r="B59" s="223"/>
      <c r="C59" s="224"/>
      <c r="D59" s="164" t="s">
        <v>187</v>
      </c>
      <c r="E59" s="165">
        <f>E60</f>
        <v>2000</v>
      </c>
      <c r="F59" s="165">
        <f t="shared" ref="F59:H60" si="10">F60</f>
        <v>6300</v>
      </c>
      <c r="G59" s="165">
        <f t="shared" si="10"/>
        <v>0</v>
      </c>
      <c r="H59" s="165">
        <f t="shared" si="10"/>
        <v>3000</v>
      </c>
      <c r="I59" s="149">
        <f t="shared" si="1"/>
        <v>150</v>
      </c>
      <c r="J59" s="103">
        <f t="shared" si="2"/>
        <v>47.619047619047613</v>
      </c>
      <c r="K59" s="20"/>
    </row>
    <row r="60" spans="1:11" ht="22.5" customHeight="1" x14ac:dyDescent="0.25">
      <c r="A60" s="219">
        <v>3</v>
      </c>
      <c r="B60" s="220"/>
      <c r="C60" s="221"/>
      <c r="D60" s="140" t="s">
        <v>13</v>
      </c>
      <c r="E60" s="18">
        <f>E61</f>
        <v>2000</v>
      </c>
      <c r="F60" s="18">
        <f t="shared" si="10"/>
        <v>6300</v>
      </c>
      <c r="G60" s="18">
        <f t="shared" si="10"/>
        <v>0</v>
      </c>
      <c r="H60" s="18">
        <f t="shared" si="10"/>
        <v>3000</v>
      </c>
      <c r="I60" s="149">
        <f t="shared" si="1"/>
        <v>150</v>
      </c>
      <c r="J60" s="103">
        <f t="shared" si="2"/>
        <v>47.619047619047613</v>
      </c>
      <c r="K60" s="20"/>
    </row>
    <row r="61" spans="1:11" ht="18.75" customHeight="1" x14ac:dyDescent="0.25">
      <c r="A61" s="210">
        <v>32</v>
      </c>
      <c r="B61" s="211"/>
      <c r="C61" s="212"/>
      <c r="D61" s="144" t="s">
        <v>23</v>
      </c>
      <c r="E61" s="19">
        <f>E62+E64+E67</f>
        <v>2000</v>
      </c>
      <c r="F61" s="127">
        <f>F62+F64+F67</f>
        <v>6300</v>
      </c>
      <c r="G61" s="127">
        <v>0</v>
      </c>
      <c r="H61" s="127">
        <f>H62+H64+H67</f>
        <v>3000</v>
      </c>
      <c r="I61" s="149">
        <f t="shared" si="1"/>
        <v>150</v>
      </c>
      <c r="J61" s="103">
        <f t="shared" si="2"/>
        <v>47.619047619047613</v>
      </c>
      <c r="K61" s="134"/>
    </row>
    <row r="62" spans="1:11" s="150" customFormat="1" ht="18.75" customHeight="1" x14ac:dyDescent="0.25">
      <c r="A62" s="151"/>
      <c r="B62" s="152">
        <v>322</v>
      </c>
      <c r="C62" s="153"/>
      <c r="D62" s="144" t="s">
        <v>52</v>
      </c>
      <c r="E62" s="19">
        <f>E63</f>
        <v>0</v>
      </c>
      <c r="F62" s="127">
        <f>F63</f>
        <v>500</v>
      </c>
      <c r="G62" s="127">
        <f>G63</f>
        <v>0</v>
      </c>
      <c r="H62" s="127">
        <f>H63</f>
        <v>0</v>
      </c>
      <c r="I62" s="149" t="e">
        <f t="shared" si="1"/>
        <v>#DIV/0!</v>
      </c>
      <c r="J62" s="103">
        <f t="shared" si="2"/>
        <v>0</v>
      </c>
    </row>
    <row r="63" spans="1:11" s="150" customFormat="1" ht="18.75" customHeight="1" x14ac:dyDescent="0.25">
      <c r="A63" s="151"/>
      <c r="B63" s="152"/>
      <c r="C63" s="153">
        <v>3221</v>
      </c>
      <c r="D63" s="144" t="s">
        <v>61</v>
      </c>
      <c r="E63" s="19">
        <v>0</v>
      </c>
      <c r="F63" s="127">
        <v>500</v>
      </c>
      <c r="G63" s="127">
        <v>0</v>
      </c>
      <c r="H63" s="127">
        <v>0</v>
      </c>
      <c r="I63" s="149" t="e">
        <f t="shared" si="1"/>
        <v>#DIV/0!</v>
      </c>
      <c r="J63" s="103">
        <f t="shared" si="2"/>
        <v>0</v>
      </c>
    </row>
    <row r="64" spans="1:11" s="150" customFormat="1" ht="18.75" customHeight="1" x14ac:dyDescent="0.25">
      <c r="A64" s="151"/>
      <c r="B64" s="152">
        <v>323</v>
      </c>
      <c r="C64" s="153"/>
      <c r="D64" s="144" t="s">
        <v>63</v>
      </c>
      <c r="E64" s="19">
        <f>E65+E66</f>
        <v>2000</v>
      </c>
      <c r="F64" s="127">
        <f>F65+F66</f>
        <v>4800</v>
      </c>
      <c r="G64" s="127">
        <f>G65+G66</f>
        <v>0</v>
      </c>
      <c r="H64" s="127">
        <f>H65+H66</f>
        <v>3000</v>
      </c>
      <c r="I64" s="149">
        <f t="shared" si="1"/>
        <v>150</v>
      </c>
      <c r="J64" s="103">
        <f t="shared" si="2"/>
        <v>62.5</v>
      </c>
    </row>
    <row r="65" spans="1:11" s="150" customFormat="1" ht="18.75" customHeight="1" x14ac:dyDescent="0.25">
      <c r="A65" s="151"/>
      <c r="B65" s="152"/>
      <c r="C65" s="153">
        <v>3231</v>
      </c>
      <c r="D65" s="144" t="s">
        <v>188</v>
      </c>
      <c r="E65" s="19">
        <v>0</v>
      </c>
      <c r="F65" s="127">
        <v>800</v>
      </c>
      <c r="G65" s="127">
        <v>0</v>
      </c>
      <c r="H65" s="127">
        <v>0</v>
      </c>
      <c r="I65" s="149" t="e">
        <f t="shared" si="1"/>
        <v>#DIV/0!</v>
      </c>
      <c r="J65" s="103">
        <f t="shared" si="2"/>
        <v>0</v>
      </c>
    </row>
    <row r="66" spans="1:11" s="150" customFormat="1" ht="18.75" customHeight="1" x14ac:dyDescent="0.25">
      <c r="A66" s="151"/>
      <c r="B66" s="152"/>
      <c r="C66" s="153">
        <v>3237</v>
      </c>
      <c r="D66" s="144" t="s">
        <v>64</v>
      </c>
      <c r="E66" s="19">
        <v>2000</v>
      </c>
      <c r="F66" s="127">
        <v>4000</v>
      </c>
      <c r="G66" s="127">
        <v>0</v>
      </c>
      <c r="H66" s="127">
        <v>3000</v>
      </c>
      <c r="I66" s="149">
        <f t="shared" si="1"/>
        <v>150</v>
      </c>
      <c r="J66" s="103">
        <f t="shared" si="2"/>
        <v>75</v>
      </c>
    </row>
    <row r="67" spans="1:11" s="150" customFormat="1" ht="18.75" customHeight="1" x14ac:dyDescent="0.25">
      <c r="A67" s="151"/>
      <c r="B67" s="152">
        <v>329</v>
      </c>
      <c r="C67" s="153"/>
      <c r="D67" s="144" t="s">
        <v>185</v>
      </c>
      <c r="E67" s="19">
        <f>E68</f>
        <v>0</v>
      </c>
      <c r="F67" s="127">
        <f>F68</f>
        <v>1000</v>
      </c>
      <c r="G67" s="127">
        <f>G68</f>
        <v>0</v>
      </c>
      <c r="H67" s="127">
        <f>H68</f>
        <v>0</v>
      </c>
      <c r="I67" s="149" t="e">
        <f t="shared" si="1"/>
        <v>#DIV/0!</v>
      </c>
      <c r="J67" s="103">
        <f t="shared" si="2"/>
        <v>0</v>
      </c>
    </row>
    <row r="68" spans="1:11" s="150" customFormat="1" ht="18.75" customHeight="1" x14ac:dyDescent="0.25">
      <c r="A68" s="151"/>
      <c r="B68" s="152"/>
      <c r="C68" s="153">
        <v>3293</v>
      </c>
      <c r="D68" s="144" t="s">
        <v>84</v>
      </c>
      <c r="E68" s="19">
        <v>0</v>
      </c>
      <c r="F68" s="127">
        <v>1000</v>
      </c>
      <c r="G68" s="127">
        <v>0</v>
      </c>
      <c r="H68" s="127">
        <v>0</v>
      </c>
      <c r="I68" s="149" t="e">
        <f t="shared" si="1"/>
        <v>#DIV/0!</v>
      </c>
      <c r="J68" s="103">
        <f t="shared" si="2"/>
        <v>0</v>
      </c>
    </row>
    <row r="69" spans="1:11" ht="19.5" customHeight="1" x14ac:dyDescent="0.25">
      <c r="A69" s="225" t="s">
        <v>171</v>
      </c>
      <c r="B69" s="226"/>
      <c r="C69" s="227"/>
      <c r="D69" s="168" t="s">
        <v>172</v>
      </c>
      <c r="E69" s="169"/>
      <c r="F69" s="170"/>
      <c r="G69" s="170"/>
      <c r="H69" s="170"/>
      <c r="I69" s="149" t="e">
        <f t="shared" si="1"/>
        <v>#DIV/0!</v>
      </c>
      <c r="J69" s="103" t="e">
        <f t="shared" si="2"/>
        <v>#DIV/0!</v>
      </c>
      <c r="K69" s="134"/>
    </row>
    <row r="70" spans="1:11" ht="27.75" customHeight="1" x14ac:dyDescent="0.25">
      <c r="A70" s="228" t="s">
        <v>168</v>
      </c>
      <c r="B70" s="229"/>
      <c r="C70" s="230"/>
      <c r="D70" s="157" t="s">
        <v>186</v>
      </c>
      <c r="E70" s="158">
        <f>E71</f>
        <v>3981.72</v>
      </c>
      <c r="F70" s="158">
        <f t="shared" ref="F70:H71" si="11">F71</f>
        <v>9000</v>
      </c>
      <c r="G70" s="158">
        <f t="shared" si="11"/>
        <v>0</v>
      </c>
      <c r="H70" s="158">
        <f t="shared" si="11"/>
        <v>6571.6900000000005</v>
      </c>
      <c r="I70" s="149">
        <f t="shared" si="1"/>
        <v>165.04651256241024</v>
      </c>
      <c r="J70" s="103">
        <f t="shared" si="2"/>
        <v>73.018777777777785</v>
      </c>
      <c r="K70" s="20"/>
    </row>
    <row r="71" spans="1:11" ht="27" customHeight="1" x14ac:dyDescent="0.25">
      <c r="A71" s="219">
        <v>4</v>
      </c>
      <c r="B71" s="220"/>
      <c r="C71" s="221"/>
      <c r="D71" s="140" t="s">
        <v>15</v>
      </c>
      <c r="E71" s="18">
        <f>E72</f>
        <v>3981.72</v>
      </c>
      <c r="F71" s="18">
        <f t="shared" si="11"/>
        <v>9000</v>
      </c>
      <c r="G71" s="18">
        <f t="shared" si="11"/>
        <v>0</v>
      </c>
      <c r="H71" s="18">
        <f t="shared" si="11"/>
        <v>6571.6900000000005</v>
      </c>
      <c r="I71" s="149">
        <f t="shared" si="1"/>
        <v>165.04651256241024</v>
      </c>
      <c r="J71" s="103">
        <f t="shared" si="2"/>
        <v>73.018777777777785</v>
      </c>
      <c r="K71" s="20"/>
    </row>
    <row r="72" spans="1:11" ht="17.25" customHeight="1" x14ac:dyDescent="0.25">
      <c r="A72" s="210">
        <v>42</v>
      </c>
      <c r="B72" s="211"/>
      <c r="C72" s="212"/>
      <c r="D72" s="144" t="s">
        <v>173</v>
      </c>
      <c r="E72" s="19">
        <f>E73+E75+E77</f>
        <v>3981.72</v>
      </c>
      <c r="F72" s="19">
        <f>F73+F75+F77</f>
        <v>9000</v>
      </c>
      <c r="G72" s="19">
        <f>G73+G75+G77</f>
        <v>0</v>
      </c>
      <c r="H72" s="19">
        <f>H73+H75+H77</f>
        <v>6571.6900000000005</v>
      </c>
      <c r="I72" s="149">
        <f t="shared" ref="I72:I109" si="12">H72/E72*100</f>
        <v>165.04651256241024</v>
      </c>
      <c r="J72" s="103">
        <f t="shared" ref="J72:J109" si="13">H72/F72*100</f>
        <v>73.018777777777785</v>
      </c>
      <c r="K72" s="134"/>
    </row>
    <row r="73" spans="1:11" s="150" customFormat="1" x14ac:dyDescent="0.25">
      <c r="A73" s="151"/>
      <c r="B73" s="152">
        <v>421</v>
      </c>
      <c r="C73" s="153"/>
      <c r="D73" s="144" t="s">
        <v>80</v>
      </c>
      <c r="E73" s="19">
        <f>E74</f>
        <v>0</v>
      </c>
      <c r="F73" s="127">
        <f>F74</f>
        <v>1000</v>
      </c>
      <c r="G73" s="127">
        <f>G74</f>
        <v>0</v>
      </c>
      <c r="H73" s="127">
        <f>H74</f>
        <v>0</v>
      </c>
      <c r="I73" s="149" t="e">
        <f t="shared" si="12"/>
        <v>#DIV/0!</v>
      </c>
      <c r="J73" s="103">
        <f t="shared" si="13"/>
        <v>0</v>
      </c>
    </row>
    <row r="74" spans="1:11" s="150" customFormat="1" x14ac:dyDescent="0.25">
      <c r="A74" s="151"/>
      <c r="B74" s="152"/>
      <c r="C74" s="153">
        <v>4212</v>
      </c>
      <c r="D74" s="144" t="s">
        <v>89</v>
      </c>
      <c r="E74" s="19">
        <v>0</v>
      </c>
      <c r="F74" s="127">
        <v>1000</v>
      </c>
      <c r="G74" s="127">
        <v>0</v>
      </c>
      <c r="H74" s="127">
        <v>0</v>
      </c>
      <c r="I74" s="149" t="e">
        <f t="shared" si="12"/>
        <v>#DIV/0!</v>
      </c>
      <c r="J74" s="103">
        <f t="shared" si="13"/>
        <v>0</v>
      </c>
    </row>
    <row r="75" spans="1:11" s="150" customFormat="1" x14ac:dyDescent="0.25">
      <c r="A75" s="151"/>
      <c r="B75" s="152">
        <v>422</v>
      </c>
      <c r="C75" s="153"/>
      <c r="D75" s="144" t="s">
        <v>65</v>
      </c>
      <c r="E75" s="19">
        <f>E76</f>
        <v>0</v>
      </c>
      <c r="F75" s="127">
        <f>F76</f>
        <v>4000</v>
      </c>
      <c r="G75" s="127">
        <f>G76</f>
        <v>0</v>
      </c>
      <c r="H75" s="127">
        <f>H76</f>
        <v>2571.69</v>
      </c>
      <c r="I75" s="149" t="e">
        <f t="shared" si="12"/>
        <v>#DIV/0!</v>
      </c>
      <c r="J75" s="103">
        <f t="shared" si="13"/>
        <v>64.29225000000001</v>
      </c>
    </row>
    <row r="76" spans="1:11" s="150" customFormat="1" x14ac:dyDescent="0.25">
      <c r="A76" s="151"/>
      <c r="B76" s="152"/>
      <c r="C76" s="153">
        <v>4221</v>
      </c>
      <c r="D76" s="144" t="s">
        <v>66</v>
      </c>
      <c r="E76" s="19">
        <v>0</v>
      </c>
      <c r="F76" s="127">
        <v>4000</v>
      </c>
      <c r="G76" s="127">
        <v>0</v>
      </c>
      <c r="H76" s="127">
        <v>2571.69</v>
      </c>
      <c r="I76" s="149" t="e">
        <f t="shared" si="12"/>
        <v>#DIV/0!</v>
      </c>
      <c r="J76" s="103">
        <f t="shared" si="13"/>
        <v>64.29225000000001</v>
      </c>
    </row>
    <row r="77" spans="1:11" s="150" customFormat="1" x14ac:dyDescent="0.25">
      <c r="A77" s="151"/>
      <c r="B77" s="152">
        <v>424</v>
      </c>
      <c r="C77" s="153"/>
      <c r="D77" s="144" t="s">
        <v>93</v>
      </c>
      <c r="E77" s="19">
        <f>E78</f>
        <v>3981.72</v>
      </c>
      <c r="F77" s="127">
        <f>F78</f>
        <v>4000</v>
      </c>
      <c r="G77" s="127">
        <f>G78</f>
        <v>0</v>
      </c>
      <c r="H77" s="127">
        <f>H78</f>
        <v>4000</v>
      </c>
      <c r="I77" s="149">
        <f t="shared" si="12"/>
        <v>100.45909807821747</v>
      </c>
      <c r="J77" s="103">
        <f t="shared" si="13"/>
        <v>100</v>
      </c>
    </row>
    <row r="78" spans="1:11" s="150" customFormat="1" x14ac:dyDescent="0.25">
      <c r="A78" s="151"/>
      <c r="B78" s="152"/>
      <c r="C78" s="153">
        <v>4241</v>
      </c>
      <c r="D78" s="144" t="s">
        <v>93</v>
      </c>
      <c r="E78" s="19">
        <v>3981.72</v>
      </c>
      <c r="F78" s="127">
        <v>4000</v>
      </c>
      <c r="G78" s="127">
        <v>0</v>
      </c>
      <c r="H78" s="127">
        <v>4000</v>
      </c>
      <c r="I78" s="149">
        <f t="shared" si="12"/>
        <v>100.45909807821747</v>
      </c>
      <c r="J78" s="103">
        <f t="shared" si="13"/>
        <v>100</v>
      </c>
    </row>
    <row r="79" spans="1:11" ht="20.25" customHeight="1" x14ac:dyDescent="0.25">
      <c r="A79" s="216" t="s">
        <v>169</v>
      </c>
      <c r="B79" s="217"/>
      <c r="C79" s="218"/>
      <c r="D79" s="159" t="s">
        <v>100</v>
      </c>
      <c r="E79" s="160">
        <f>E80</f>
        <v>917.51</v>
      </c>
      <c r="F79" s="160">
        <f t="shared" ref="F79:H80" si="14">F80</f>
        <v>900</v>
      </c>
      <c r="G79" s="160">
        <f t="shared" si="14"/>
        <v>0</v>
      </c>
      <c r="H79" s="160">
        <f t="shared" si="14"/>
        <v>0</v>
      </c>
      <c r="I79" s="149">
        <f t="shared" si="12"/>
        <v>0</v>
      </c>
      <c r="J79" s="103">
        <f t="shared" si="13"/>
        <v>0</v>
      </c>
      <c r="K79" s="20"/>
    </row>
    <row r="80" spans="1:11" ht="29.25" customHeight="1" x14ac:dyDescent="0.25">
      <c r="A80" s="219">
        <v>4</v>
      </c>
      <c r="B80" s="220"/>
      <c r="C80" s="221"/>
      <c r="D80" s="140" t="s">
        <v>15</v>
      </c>
      <c r="E80" s="18">
        <f>E81</f>
        <v>917.51</v>
      </c>
      <c r="F80" s="18">
        <f t="shared" si="14"/>
        <v>900</v>
      </c>
      <c r="G80" s="18">
        <f t="shared" si="14"/>
        <v>0</v>
      </c>
      <c r="H80" s="18">
        <f t="shared" si="14"/>
        <v>0</v>
      </c>
      <c r="I80" s="149">
        <f t="shared" si="12"/>
        <v>0</v>
      </c>
      <c r="J80" s="103">
        <f t="shared" si="13"/>
        <v>0</v>
      </c>
      <c r="K80" s="20"/>
    </row>
    <row r="81" spans="1:11" ht="21" customHeight="1" x14ac:dyDescent="0.25">
      <c r="A81" s="210">
        <v>42</v>
      </c>
      <c r="B81" s="211"/>
      <c r="C81" s="212"/>
      <c r="D81" s="144" t="s">
        <v>173</v>
      </c>
      <c r="E81" s="19">
        <f>E82+E84+E86</f>
        <v>917.51</v>
      </c>
      <c r="F81" s="19">
        <f>F82+F84+F86</f>
        <v>900</v>
      </c>
      <c r="G81" s="19">
        <f>G82+G84+G86</f>
        <v>0</v>
      </c>
      <c r="H81" s="19">
        <f>H82+H84+H86</f>
        <v>0</v>
      </c>
      <c r="I81" s="149">
        <f t="shared" si="12"/>
        <v>0</v>
      </c>
      <c r="J81" s="103">
        <f t="shared" si="13"/>
        <v>0</v>
      </c>
      <c r="K81" s="134"/>
    </row>
    <row r="82" spans="1:11" s="150" customFormat="1" ht="21" customHeight="1" x14ac:dyDescent="0.25">
      <c r="A82" s="151"/>
      <c r="B82" s="152">
        <v>421</v>
      </c>
      <c r="C82" s="153"/>
      <c r="D82" s="144" t="s">
        <v>80</v>
      </c>
      <c r="E82" s="19">
        <f>E83</f>
        <v>0</v>
      </c>
      <c r="F82" s="19">
        <f>F83</f>
        <v>400</v>
      </c>
      <c r="G82" s="19">
        <f>G83</f>
        <v>0</v>
      </c>
      <c r="H82" s="19">
        <f>H83</f>
        <v>0</v>
      </c>
      <c r="I82" s="149" t="e">
        <f t="shared" si="12"/>
        <v>#DIV/0!</v>
      </c>
      <c r="J82" s="103">
        <f t="shared" si="13"/>
        <v>0</v>
      </c>
    </row>
    <row r="83" spans="1:11" s="150" customFormat="1" ht="21" customHeight="1" x14ac:dyDescent="0.25">
      <c r="A83" s="151"/>
      <c r="B83" s="152"/>
      <c r="C83" s="153">
        <v>4212</v>
      </c>
      <c r="D83" s="144" t="s">
        <v>89</v>
      </c>
      <c r="E83" s="19">
        <v>0</v>
      </c>
      <c r="F83" s="19">
        <v>400</v>
      </c>
      <c r="G83" s="19">
        <v>0</v>
      </c>
      <c r="H83" s="19">
        <v>0</v>
      </c>
      <c r="I83" s="149" t="e">
        <f t="shared" si="12"/>
        <v>#DIV/0!</v>
      </c>
      <c r="J83" s="103">
        <f t="shared" si="13"/>
        <v>0</v>
      </c>
    </row>
    <row r="84" spans="1:11" s="150" customFormat="1" ht="21" customHeight="1" x14ac:dyDescent="0.25">
      <c r="A84" s="151"/>
      <c r="B84" s="152">
        <v>422</v>
      </c>
      <c r="C84" s="153"/>
      <c r="D84" s="144" t="s">
        <v>65</v>
      </c>
      <c r="E84" s="19">
        <f>E85</f>
        <v>0</v>
      </c>
      <c r="F84" s="19">
        <f>F85</f>
        <v>500</v>
      </c>
      <c r="G84" s="19">
        <f>G85</f>
        <v>0</v>
      </c>
      <c r="H84" s="19">
        <f>H85</f>
        <v>0</v>
      </c>
      <c r="I84" s="149" t="e">
        <f t="shared" si="12"/>
        <v>#DIV/0!</v>
      </c>
      <c r="J84" s="103">
        <f t="shared" si="13"/>
        <v>0</v>
      </c>
    </row>
    <row r="85" spans="1:11" s="150" customFormat="1" ht="21" customHeight="1" x14ac:dyDescent="0.25">
      <c r="A85" s="151"/>
      <c r="B85" s="152"/>
      <c r="C85" s="153">
        <v>4221</v>
      </c>
      <c r="D85" s="144" t="s">
        <v>66</v>
      </c>
      <c r="E85" s="19">
        <v>0</v>
      </c>
      <c r="F85" s="19">
        <v>500</v>
      </c>
      <c r="G85" s="19">
        <v>0</v>
      </c>
      <c r="H85" s="19">
        <v>0</v>
      </c>
      <c r="I85" s="149" t="e">
        <f t="shared" si="12"/>
        <v>#DIV/0!</v>
      </c>
      <c r="J85" s="103">
        <f t="shared" si="13"/>
        <v>0</v>
      </c>
    </row>
    <row r="86" spans="1:11" s="150" customFormat="1" ht="21" customHeight="1" x14ac:dyDescent="0.25">
      <c r="A86" s="151"/>
      <c r="B86" s="152">
        <v>424</v>
      </c>
      <c r="C86" s="153"/>
      <c r="D86" s="144" t="s">
        <v>93</v>
      </c>
      <c r="E86" s="19">
        <f>E87</f>
        <v>917.51</v>
      </c>
      <c r="F86" s="19">
        <f>F87</f>
        <v>0</v>
      </c>
      <c r="G86" s="19">
        <f>G87</f>
        <v>0</v>
      </c>
      <c r="H86" s="19">
        <f>H87</f>
        <v>0</v>
      </c>
      <c r="I86" s="149">
        <f t="shared" si="12"/>
        <v>0</v>
      </c>
      <c r="J86" s="103" t="e">
        <f t="shared" si="13"/>
        <v>#DIV/0!</v>
      </c>
    </row>
    <row r="87" spans="1:11" s="150" customFormat="1" ht="21" customHeight="1" x14ac:dyDescent="0.25">
      <c r="A87" s="151"/>
      <c r="B87" s="152"/>
      <c r="C87" s="153">
        <v>4241</v>
      </c>
      <c r="D87" s="144" t="s">
        <v>93</v>
      </c>
      <c r="E87" s="19">
        <v>917.51</v>
      </c>
      <c r="F87" s="19">
        <v>0</v>
      </c>
      <c r="G87" s="19">
        <v>0</v>
      </c>
      <c r="H87" s="19">
        <v>0</v>
      </c>
      <c r="I87" s="149">
        <f t="shared" si="12"/>
        <v>0</v>
      </c>
      <c r="J87" s="103" t="e">
        <f t="shared" si="13"/>
        <v>#DIV/0!</v>
      </c>
    </row>
    <row r="88" spans="1:11" ht="28.5" customHeight="1" x14ac:dyDescent="0.25">
      <c r="A88" s="222" t="s">
        <v>170</v>
      </c>
      <c r="B88" s="223"/>
      <c r="C88" s="224"/>
      <c r="D88" s="164" t="s">
        <v>187</v>
      </c>
      <c r="E88" s="165">
        <f>E89</f>
        <v>27131.89</v>
      </c>
      <c r="F88" s="165">
        <f t="shared" ref="F88:H88" si="15">F89</f>
        <v>24000</v>
      </c>
      <c r="G88" s="165">
        <f t="shared" si="15"/>
        <v>0</v>
      </c>
      <c r="H88" s="165">
        <f t="shared" si="15"/>
        <v>13191.16</v>
      </c>
      <c r="I88" s="149">
        <f t="shared" si="12"/>
        <v>48.618655021821183</v>
      </c>
      <c r="J88" s="103">
        <f t="shared" si="13"/>
        <v>54.963166666666666</v>
      </c>
      <c r="K88" s="20"/>
    </row>
    <row r="89" spans="1:11" ht="34.5" customHeight="1" x14ac:dyDescent="0.25">
      <c r="A89" s="219">
        <v>4</v>
      </c>
      <c r="B89" s="220"/>
      <c r="C89" s="221"/>
      <c r="D89" s="140" t="s">
        <v>15</v>
      </c>
      <c r="E89" s="18">
        <f>E90+E93+E100</f>
        <v>27131.89</v>
      </c>
      <c r="F89" s="18">
        <f>F90+F93+F100</f>
        <v>24000</v>
      </c>
      <c r="G89" s="18">
        <f>G90+G93+G100</f>
        <v>0</v>
      </c>
      <c r="H89" s="18">
        <f>H90+H93+H100</f>
        <v>13191.16</v>
      </c>
      <c r="I89" s="149">
        <f t="shared" si="12"/>
        <v>48.618655021821183</v>
      </c>
      <c r="J89" s="103">
        <f t="shared" si="13"/>
        <v>54.963166666666666</v>
      </c>
      <c r="K89" s="20"/>
    </row>
    <row r="90" spans="1:11" s="138" customFormat="1" ht="24.75" customHeight="1" x14ac:dyDescent="0.25">
      <c r="A90" s="172">
        <v>41</v>
      </c>
      <c r="B90" s="173"/>
      <c r="C90" s="144"/>
      <c r="D90" s="144" t="s">
        <v>189</v>
      </c>
      <c r="E90" s="19">
        <f t="shared" ref="E90:H91" si="16">E91</f>
        <v>0</v>
      </c>
      <c r="F90" s="19">
        <f t="shared" si="16"/>
        <v>2000</v>
      </c>
      <c r="G90" s="19">
        <f t="shared" si="16"/>
        <v>0</v>
      </c>
      <c r="H90" s="19">
        <f t="shared" si="16"/>
        <v>1500</v>
      </c>
      <c r="I90" s="149" t="e">
        <f t="shared" si="12"/>
        <v>#DIV/0!</v>
      </c>
      <c r="J90" s="103">
        <f t="shared" si="13"/>
        <v>75</v>
      </c>
    </row>
    <row r="91" spans="1:11" s="138" customFormat="1" ht="23.25" customHeight="1" x14ac:dyDescent="0.25">
      <c r="A91" s="172"/>
      <c r="B91" s="173">
        <v>412</v>
      </c>
      <c r="C91" s="144"/>
      <c r="D91" s="144" t="s">
        <v>135</v>
      </c>
      <c r="E91" s="19">
        <f t="shared" si="16"/>
        <v>0</v>
      </c>
      <c r="F91" s="19">
        <f t="shared" si="16"/>
        <v>2000</v>
      </c>
      <c r="G91" s="19">
        <f t="shared" si="16"/>
        <v>0</v>
      </c>
      <c r="H91" s="19">
        <f t="shared" si="16"/>
        <v>1500</v>
      </c>
      <c r="I91" s="149" t="e">
        <f t="shared" si="12"/>
        <v>#DIV/0!</v>
      </c>
      <c r="J91" s="103">
        <f t="shared" si="13"/>
        <v>75</v>
      </c>
    </row>
    <row r="92" spans="1:11" s="138" customFormat="1" ht="23.25" customHeight="1" x14ac:dyDescent="0.25">
      <c r="A92" s="172"/>
      <c r="B92" s="173"/>
      <c r="C92" s="144">
        <v>4126</v>
      </c>
      <c r="D92" s="144" t="s">
        <v>159</v>
      </c>
      <c r="E92" s="19">
        <v>0</v>
      </c>
      <c r="F92" s="19">
        <v>2000</v>
      </c>
      <c r="G92" s="19">
        <v>0</v>
      </c>
      <c r="H92" s="19">
        <v>1500</v>
      </c>
      <c r="I92" s="149" t="e">
        <f t="shared" si="12"/>
        <v>#DIV/0!</v>
      </c>
      <c r="J92" s="103">
        <f t="shared" si="13"/>
        <v>75</v>
      </c>
    </row>
    <row r="93" spans="1:11" ht="24.75" customHeight="1" x14ac:dyDescent="0.25">
      <c r="A93" s="210">
        <v>42</v>
      </c>
      <c r="B93" s="211"/>
      <c r="C93" s="212"/>
      <c r="D93" s="144" t="s">
        <v>173</v>
      </c>
      <c r="E93" s="19">
        <f>E94+E96+E98</f>
        <v>13463.58</v>
      </c>
      <c r="F93" s="19">
        <f>F94+F96+F98</f>
        <v>22000</v>
      </c>
      <c r="G93" s="19">
        <f>G94+G96+G98</f>
        <v>0</v>
      </c>
      <c r="H93" s="19">
        <f>H94+H96+H98</f>
        <v>11691.16</v>
      </c>
      <c r="I93" s="149">
        <f t="shared" si="12"/>
        <v>86.835447926925823</v>
      </c>
      <c r="J93" s="103">
        <f t="shared" si="13"/>
        <v>53.141636363636358</v>
      </c>
      <c r="K93" s="134"/>
    </row>
    <row r="94" spans="1:11" s="150" customFormat="1" ht="24.75" customHeight="1" x14ac:dyDescent="0.25">
      <c r="A94" s="151"/>
      <c r="B94" s="152">
        <v>421</v>
      </c>
      <c r="C94" s="153"/>
      <c r="D94" s="144" t="s">
        <v>80</v>
      </c>
      <c r="E94" s="19">
        <f>E95</f>
        <v>0</v>
      </c>
      <c r="F94" s="19">
        <f>F95</f>
        <v>6000</v>
      </c>
      <c r="G94" s="19">
        <f>G95</f>
        <v>0</v>
      </c>
      <c r="H94" s="19">
        <f>H95</f>
        <v>0</v>
      </c>
      <c r="I94" s="149" t="e">
        <f t="shared" si="12"/>
        <v>#DIV/0!</v>
      </c>
      <c r="J94" s="103">
        <f t="shared" si="13"/>
        <v>0</v>
      </c>
    </row>
    <row r="95" spans="1:11" s="150" customFormat="1" ht="24.75" customHeight="1" x14ac:dyDescent="0.25">
      <c r="A95" s="151"/>
      <c r="B95" s="152"/>
      <c r="C95" s="153">
        <v>4212</v>
      </c>
      <c r="D95" s="144" t="s">
        <v>89</v>
      </c>
      <c r="E95" s="19">
        <v>0</v>
      </c>
      <c r="F95" s="19">
        <v>6000</v>
      </c>
      <c r="G95" s="19">
        <v>0</v>
      </c>
      <c r="H95" s="19">
        <v>0</v>
      </c>
      <c r="I95" s="149" t="e">
        <f t="shared" si="12"/>
        <v>#DIV/0!</v>
      </c>
      <c r="J95" s="103">
        <f t="shared" si="13"/>
        <v>0</v>
      </c>
    </row>
    <row r="96" spans="1:11" s="150" customFormat="1" ht="24.75" customHeight="1" x14ac:dyDescent="0.25">
      <c r="A96" s="151"/>
      <c r="B96" s="152">
        <v>422</v>
      </c>
      <c r="C96" s="153"/>
      <c r="D96" s="144" t="s">
        <v>65</v>
      </c>
      <c r="E96" s="19">
        <f>E97</f>
        <v>4647.4799999999996</v>
      </c>
      <c r="F96" s="19">
        <f>F97</f>
        <v>4000</v>
      </c>
      <c r="G96" s="19">
        <f>G97</f>
        <v>0</v>
      </c>
      <c r="H96" s="19">
        <f>H97</f>
        <v>1000</v>
      </c>
      <c r="I96" s="149">
        <f t="shared" si="12"/>
        <v>21.51703719004708</v>
      </c>
      <c r="J96" s="103">
        <f t="shared" si="13"/>
        <v>25</v>
      </c>
    </row>
    <row r="97" spans="1:11" s="150" customFormat="1" ht="24.75" customHeight="1" x14ac:dyDescent="0.25">
      <c r="A97" s="151"/>
      <c r="B97" s="152"/>
      <c r="C97" s="153">
        <v>4221</v>
      </c>
      <c r="D97" s="144" t="s">
        <v>66</v>
      </c>
      <c r="E97" s="19">
        <v>4647.4799999999996</v>
      </c>
      <c r="F97" s="19">
        <v>4000</v>
      </c>
      <c r="G97" s="19">
        <v>0</v>
      </c>
      <c r="H97" s="19">
        <v>1000</v>
      </c>
      <c r="I97" s="149">
        <f t="shared" si="12"/>
        <v>21.51703719004708</v>
      </c>
      <c r="J97" s="103">
        <f t="shared" si="13"/>
        <v>25</v>
      </c>
    </row>
    <row r="98" spans="1:11" s="150" customFormat="1" ht="24.75" customHeight="1" x14ac:dyDescent="0.25">
      <c r="A98" s="151"/>
      <c r="B98" s="152">
        <v>424</v>
      </c>
      <c r="C98" s="153"/>
      <c r="D98" s="144" t="s">
        <v>93</v>
      </c>
      <c r="E98" s="19">
        <f>E99</f>
        <v>8816.1</v>
      </c>
      <c r="F98" s="19">
        <f>F99</f>
        <v>12000</v>
      </c>
      <c r="G98" s="19">
        <f>G99</f>
        <v>0</v>
      </c>
      <c r="H98" s="19">
        <f>H99</f>
        <v>10691.16</v>
      </c>
      <c r="I98" s="149">
        <f t="shared" si="12"/>
        <v>121.26858815122333</v>
      </c>
      <c r="J98" s="103">
        <f t="shared" si="13"/>
        <v>89.093000000000004</v>
      </c>
    </row>
    <row r="99" spans="1:11" s="150" customFormat="1" ht="24.75" customHeight="1" x14ac:dyDescent="0.25">
      <c r="A99" s="151"/>
      <c r="B99" s="152"/>
      <c r="C99" s="153">
        <v>4241</v>
      </c>
      <c r="D99" s="144" t="s">
        <v>93</v>
      </c>
      <c r="E99" s="19">
        <v>8816.1</v>
      </c>
      <c r="F99" s="19">
        <v>12000</v>
      </c>
      <c r="G99" s="19">
        <v>0</v>
      </c>
      <c r="H99" s="19">
        <v>10691.16</v>
      </c>
      <c r="I99" s="149">
        <f t="shared" si="12"/>
        <v>121.26858815122333</v>
      </c>
      <c r="J99" s="103">
        <f t="shared" si="13"/>
        <v>89.093000000000004</v>
      </c>
    </row>
    <row r="100" spans="1:11" ht="24.75" customHeight="1" x14ac:dyDescent="0.25">
      <c r="A100" s="210">
        <v>45</v>
      </c>
      <c r="B100" s="211"/>
      <c r="C100" s="212"/>
      <c r="D100" s="144" t="s">
        <v>174</v>
      </c>
      <c r="E100" s="19">
        <f t="shared" ref="E100:H101" si="17">E101</f>
        <v>13668.31</v>
      </c>
      <c r="F100" s="19">
        <f t="shared" si="17"/>
        <v>0</v>
      </c>
      <c r="G100" s="19">
        <f t="shared" si="17"/>
        <v>0</v>
      </c>
      <c r="H100" s="19">
        <f>H101</f>
        <v>0</v>
      </c>
      <c r="I100" s="149">
        <f t="shared" si="12"/>
        <v>0</v>
      </c>
      <c r="J100" s="103" t="e">
        <f t="shared" si="13"/>
        <v>#DIV/0!</v>
      </c>
      <c r="K100" s="134"/>
    </row>
    <row r="101" spans="1:11" s="150" customFormat="1" ht="24.75" customHeight="1" x14ac:dyDescent="0.25">
      <c r="A101" s="151"/>
      <c r="B101" s="152">
        <v>451</v>
      </c>
      <c r="C101" s="153"/>
      <c r="D101" s="144" t="s">
        <v>190</v>
      </c>
      <c r="E101" s="19">
        <f t="shared" si="17"/>
        <v>13668.31</v>
      </c>
      <c r="F101" s="19">
        <f t="shared" si="17"/>
        <v>0</v>
      </c>
      <c r="G101" s="19">
        <f t="shared" si="17"/>
        <v>0</v>
      </c>
      <c r="H101" s="19">
        <f t="shared" si="17"/>
        <v>0</v>
      </c>
      <c r="I101" s="149">
        <f t="shared" si="12"/>
        <v>0</v>
      </c>
      <c r="J101" s="103" t="e">
        <f t="shared" si="13"/>
        <v>#DIV/0!</v>
      </c>
    </row>
    <row r="102" spans="1:11" s="150" customFormat="1" ht="24.75" customHeight="1" x14ac:dyDescent="0.25">
      <c r="A102" s="151"/>
      <c r="B102" s="152"/>
      <c r="C102" s="153">
        <v>4511</v>
      </c>
      <c r="D102" s="144" t="s">
        <v>190</v>
      </c>
      <c r="E102" s="19">
        <v>13668.31</v>
      </c>
      <c r="F102" s="19">
        <v>0</v>
      </c>
      <c r="G102" s="19">
        <v>0</v>
      </c>
      <c r="H102" s="19">
        <v>0</v>
      </c>
      <c r="I102" s="149">
        <f t="shared" si="12"/>
        <v>0</v>
      </c>
      <c r="J102" s="103" t="e">
        <f t="shared" si="13"/>
        <v>#DIV/0!</v>
      </c>
    </row>
    <row r="103" spans="1:11" ht="21" customHeight="1" x14ac:dyDescent="0.25">
      <c r="A103" s="213" t="s">
        <v>175</v>
      </c>
      <c r="B103" s="214"/>
      <c r="C103" s="215"/>
      <c r="D103" s="162" t="s">
        <v>102</v>
      </c>
      <c r="E103" s="163">
        <f t="shared" ref="E103:H104" si="18">E104</f>
        <v>0</v>
      </c>
      <c r="F103" s="171">
        <f t="shared" si="18"/>
        <v>1100</v>
      </c>
      <c r="G103" s="171">
        <f t="shared" si="18"/>
        <v>0</v>
      </c>
      <c r="H103" s="171">
        <f t="shared" si="18"/>
        <v>0</v>
      </c>
      <c r="I103" s="149" t="e">
        <f t="shared" si="12"/>
        <v>#DIV/0!</v>
      </c>
      <c r="J103" s="103">
        <f t="shared" si="13"/>
        <v>0</v>
      </c>
      <c r="K103" s="20"/>
    </row>
    <row r="104" spans="1:11" ht="27" customHeight="1" x14ac:dyDescent="0.25">
      <c r="A104" s="219">
        <v>4</v>
      </c>
      <c r="B104" s="220"/>
      <c r="C104" s="221"/>
      <c r="D104" s="140" t="s">
        <v>15</v>
      </c>
      <c r="E104" s="18">
        <f t="shared" si="18"/>
        <v>0</v>
      </c>
      <c r="F104" s="18">
        <f t="shared" si="18"/>
        <v>1100</v>
      </c>
      <c r="G104" s="18">
        <f t="shared" si="18"/>
        <v>0</v>
      </c>
      <c r="H104" s="18">
        <f t="shared" si="18"/>
        <v>0</v>
      </c>
      <c r="I104" s="149" t="e">
        <f t="shared" si="12"/>
        <v>#DIV/0!</v>
      </c>
      <c r="J104" s="103">
        <f t="shared" si="13"/>
        <v>0</v>
      </c>
      <c r="K104" s="20"/>
    </row>
    <row r="105" spans="1:11" ht="28.5" customHeight="1" x14ac:dyDescent="0.25">
      <c r="A105" s="210">
        <v>42</v>
      </c>
      <c r="B105" s="211"/>
      <c r="C105" s="212"/>
      <c r="D105" s="144" t="s">
        <v>173</v>
      </c>
      <c r="E105" s="19">
        <f>E106+E108</f>
        <v>0</v>
      </c>
      <c r="F105" s="19">
        <f>F106+F108</f>
        <v>1100</v>
      </c>
      <c r="G105" s="19">
        <f>G106+G108</f>
        <v>0</v>
      </c>
      <c r="H105" s="19">
        <f>H106+H108</f>
        <v>0</v>
      </c>
      <c r="I105" s="149" t="e">
        <f t="shared" si="12"/>
        <v>#DIV/0!</v>
      </c>
      <c r="J105" s="103">
        <f t="shared" si="13"/>
        <v>0</v>
      </c>
      <c r="K105" s="134"/>
    </row>
    <row r="106" spans="1:11" s="150" customFormat="1" ht="25.5" customHeight="1" x14ac:dyDescent="0.25">
      <c r="A106" s="151"/>
      <c r="B106" s="152">
        <v>421</v>
      </c>
      <c r="C106" s="153"/>
      <c r="D106" s="144" t="s">
        <v>80</v>
      </c>
      <c r="E106" s="19">
        <f>E107</f>
        <v>0</v>
      </c>
      <c r="F106" s="19">
        <f>F107</f>
        <v>1100</v>
      </c>
      <c r="G106" s="19">
        <f>G107</f>
        <v>0</v>
      </c>
      <c r="H106" s="19">
        <f>H107</f>
        <v>0</v>
      </c>
      <c r="I106" s="149" t="e">
        <f t="shared" si="12"/>
        <v>#DIV/0!</v>
      </c>
      <c r="J106" s="103">
        <f t="shared" si="13"/>
        <v>0</v>
      </c>
    </row>
    <row r="107" spans="1:11" s="150" customFormat="1" ht="21.75" customHeight="1" x14ac:dyDescent="0.25">
      <c r="A107" s="151"/>
      <c r="B107" s="152"/>
      <c r="C107" s="153">
        <v>4212</v>
      </c>
      <c r="D107" s="144" t="s">
        <v>89</v>
      </c>
      <c r="E107" s="19">
        <v>0</v>
      </c>
      <c r="F107" s="19">
        <v>1100</v>
      </c>
      <c r="G107" s="19">
        <v>0</v>
      </c>
      <c r="H107" s="19">
        <v>0</v>
      </c>
      <c r="I107" s="149" t="e">
        <f t="shared" si="12"/>
        <v>#DIV/0!</v>
      </c>
      <c r="J107" s="103">
        <f t="shared" si="13"/>
        <v>0</v>
      </c>
    </row>
    <row r="108" spans="1:11" s="150" customFormat="1" ht="21.75" customHeight="1" x14ac:dyDescent="0.25">
      <c r="A108" s="151"/>
      <c r="B108" s="152">
        <v>422</v>
      </c>
      <c r="C108" s="153"/>
      <c r="D108" s="144" t="s">
        <v>65</v>
      </c>
      <c r="E108" s="19">
        <f>E109</f>
        <v>0</v>
      </c>
      <c r="F108" s="19">
        <f>F109</f>
        <v>0</v>
      </c>
      <c r="G108" s="19">
        <f>G109</f>
        <v>0</v>
      </c>
      <c r="H108" s="19">
        <f>H109</f>
        <v>0</v>
      </c>
      <c r="I108" s="149" t="e">
        <f t="shared" si="12"/>
        <v>#DIV/0!</v>
      </c>
      <c r="J108" s="103" t="e">
        <f t="shared" si="13"/>
        <v>#DIV/0!</v>
      </c>
    </row>
    <row r="109" spans="1:11" s="150" customFormat="1" ht="21.75" customHeight="1" x14ac:dyDescent="0.25">
      <c r="A109" s="151"/>
      <c r="B109" s="152"/>
      <c r="C109" s="153">
        <v>4221</v>
      </c>
      <c r="D109" s="144" t="s">
        <v>66</v>
      </c>
      <c r="E109" s="19">
        <v>0</v>
      </c>
      <c r="F109" s="19">
        <v>0</v>
      </c>
      <c r="G109" s="19">
        <v>0</v>
      </c>
      <c r="H109" s="19">
        <v>0</v>
      </c>
      <c r="I109" s="149" t="e">
        <f t="shared" si="12"/>
        <v>#DIV/0!</v>
      </c>
      <c r="J109" s="103" t="e">
        <f t="shared" si="13"/>
        <v>#DIV/0!</v>
      </c>
    </row>
    <row r="110" spans="1:11" x14ac:dyDescent="0.25">
      <c r="A110" s="134"/>
      <c r="B110" s="134"/>
      <c r="C110" s="134"/>
      <c r="D110" s="134"/>
      <c r="E110" s="134"/>
      <c r="G110" s="134"/>
      <c r="H110" s="134"/>
      <c r="I110" s="138"/>
      <c r="J110" s="138"/>
      <c r="K110" s="134"/>
    </row>
    <row r="111" spans="1:11" x14ac:dyDescent="0.25">
      <c r="A111" s="134"/>
      <c r="B111" s="134"/>
      <c r="C111" s="134"/>
      <c r="D111" s="134"/>
      <c r="E111" s="134"/>
      <c r="G111" s="134"/>
      <c r="H111" s="134"/>
      <c r="I111" s="134"/>
      <c r="J111" s="134"/>
      <c r="K111" s="134"/>
    </row>
    <row r="112" spans="1:11" x14ac:dyDescent="0.25">
      <c r="A112" s="134"/>
      <c r="B112" s="134"/>
      <c r="C112" s="134"/>
      <c r="D112" s="134"/>
      <c r="E112" s="134"/>
      <c r="G112" s="134"/>
      <c r="H112" s="134"/>
      <c r="I112" s="134"/>
      <c r="J112" s="134"/>
      <c r="K112" s="134"/>
    </row>
    <row r="113" spans="1:11" x14ac:dyDescent="0.25">
      <c r="A113" s="134"/>
      <c r="B113" s="134"/>
      <c r="C113" s="134"/>
      <c r="D113" s="134"/>
      <c r="E113" s="134"/>
      <c r="G113" s="134"/>
      <c r="H113" s="134"/>
      <c r="I113" s="134"/>
      <c r="J113" s="134"/>
      <c r="K113" s="134"/>
    </row>
    <row r="114" spans="1:11" x14ac:dyDescent="0.25">
      <c r="A114" s="134"/>
      <c r="B114" s="134"/>
      <c r="C114" s="134"/>
      <c r="D114" s="134"/>
      <c r="E114" s="134"/>
      <c r="G114" s="134"/>
      <c r="H114" s="134"/>
      <c r="I114" s="134"/>
      <c r="J114" s="134"/>
      <c r="K114" s="134"/>
    </row>
    <row r="115" spans="1:11" x14ac:dyDescent="0.25">
      <c r="A115" s="134"/>
      <c r="B115" s="134"/>
      <c r="C115" s="134"/>
      <c r="D115" s="134"/>
      <c r="E115" s="134"/>
      <c r="G115" s="134"/>
      <c r="H115" s="134"/>
      <c r="I115" s="134"/>
      <c r="J115" s="134"/>
      <c r="K115" s="134"/>
    </row>
    <row r="116" spans="1:11" x14ac:dyDescent="0.25">
      <c r="A116" s="134"/>
      <c r="B116" s="134"/>
      <c r="C116" s="134"/>
      <c r="D116" s="134"/>
      <c r="E116" s="134"/>
      <c r="G116" s="134"/>
      <c r="H116" s="134"/>
      <c r="I116" s="134"/>
      <c r="J116" s="134"/>
      <c r="K116" s="134"/>
    </row>
    <row r="117" spans="1:11" x14ac:dyDescent="0.25">
      <c r="A117" s="134"/>
      <c r="B117" s="134"/>
      <c r="C117" s="134"/>
      <c r="D117" s="134"/>
      <c r="E117" s="134"/>
      <c r="G117" s="134"/>
      <c r="H117" s="134"/>
      <c r="I117" s="134"/>
      <c r="J117" s="134"/>
      <c r="K117" s="134"/>
    </row>
    <row r="118" spans="1:11" x14ac:dyDescent="0.25">
      <c r="A118" s="134"/>
      <c r="B118" s="134"/>
      <c r="C118" s="134"/>
      <c r="D118" s="134"/>
      <c r="E118" s="134"/>
      <c r="G118" s="134"/>
      <c r="H118" s="134"/>
      <c r="I118" s="134"/>
      <c r="J118" s="134"/>
      <c r="K118" s="134"/>
    </row>
    <row r="119" spans="1:11" x14ac:dyDescent="0.25">
      <c r="A119" s="134"/>
      <c r="B119" s="134"/>
      <c r="C119" s="134"/>
      <c r="D119" s="134"/>
      <c r="E119" s="134"/>
      <c r="G119" s="134"/>
      <c r="H119" s="134"/>
      <c r="I119" s="134"/>
      <c r="J119" s="134"/>
      <c r="K119" s="134"/>
    </row>
    <row r="120" spans="1:11" x14ac:dyDescent="0.25">
      <c r="A120" s="134"/>
      <c r="B120" s="134"/>
      <c r="C120" s="134"/>
      <c r="D120" s="134"/>
      <c r="E120" s="134"/>
      <c r="G120" s="134"/>
      <c r="H120" s="134"/>
      <c r="I120" s="134"/>
      <c r="J120" s="134"/>
      <c r="K120" s="134"/>
    </row>
    <row r="121" spans="1:11" x14ac:dyDescent="0.25">
      <c r="A121" s="134"/>
      <c r="B121" s="134"/>
      <c r="C121" s="134"/>
      <c r="D121" s="134"/>
      <c r="E121" s="134"/>
      <c r="G121" s="134"/>
      <c r="H121" s="134"/>
      <c r="I121" s="134"/>
      <c r="J121" s="134"/>
      <c r="K121" s="134"/>
    </row>
  </sheetData>
  <mergeCells count="35">
    <mergeCell ref="A40:C40"/>
    <mergeCell ref="A43:C43"/>
    <mergeCell ref="A21:C21"/>
    <mergeCell ref="A1:I1"/>
    <mergeCell ref="A3:I3"/>
    <mergeCell ref="A5:C5"/>
    <mergeCell ref="A7:C7"/>
    <mergeCell ref="A8:C8"/>
    <mergeCell ref="A9:C9"/>
    <mergeCell ref="A10:C10"/>
    <mergeCell ref="A11:C11"/>
    <mergeCell ref="A12:C12"/>
    <mergeCell ref="A13:C13"/>
    <mergeCell ref="A14:C14"/>
    <mergeCell ref="A44:C44"/>
    <mergeCell ref="A45:C45"/>
    <mergeCell ref="A48:C48"/>
    <mergeCell ref="A55:C55"/>
    <mergeCell ref="A104:C104"/>
    <mergeCell ref="A72:C72"/>
    <mergeCell ref="A59:C59"/>
    <mergeCell ref="A60:C60"/>
    <mergeCell ref="A61:C61"/>
    <mergeCell ref="A69:C69"/>
    <mergeCell ref="A70:C70"/>
    <mergeCell ref="A71:C71"/>
    <mergeCell ref="A105:C105"/>
    <mergeCell ref="A100:C100"/>
    <mergeCell ref="A103:C103"/>
    <mergeCell ref="A93:C93"/>
    <mergeCell ref="A79:C79"/>
    <mergeCell ref="A80:C80"/>
    <mergeCell ref="A81:C81"/>
    <mergeCell ref="A88:C88"/>
    <mergeCell ref="A89:C8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 01.01.-30.06.2025</vt:lpstr>
      <vt:lpstr>Račun prihoda i rashoda</vt:lpstr>
      <vt:lpstr>Prema izvorima financiranja</vt:lpstr>
      <vt:lpstr>Funkcijska</vt:lpstr>
      <vt:lpstr>Posebni dio GKI</vt:lpstr>
      <vt:lpstr>List1</vt:lpstr>
      <vt:lpstr>'Prema izvorima financiranja'!Ispis_naslova</vt:lpstr>
      <vt:lpstr>'Račun prihoda i rashoda'!Ispis_naslova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</cp:lastModifiedBy>
  <cp:lastPrinted>2025-04-10T10:48:04Z</cp:lastPrinted>
  <dcterms:created xsi:type="dcterms:W3CDTF">2022-08-12T12:51:27Z</dcterms:created>
  <dcterms:modified xsi:type="dcterms:W3CDTF">2025-08-07T12:50:42Z</dcterms:modified>
</cp:coreProperties>
</file>